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kmccloud.sharepoint.com/sites/o365m_TCBE/Shared Documents/AutoDocs/이사회 파트/공시/수시공시/2023/1004 판매실적공시/"/>
    </mc:Choice>
  </mc:AlternateContent>
  <xr:revisionPtr revIDLastSave="5" documentId="8_{EC8D1920-36C0-4317-BFE4-80542692E3D5}" xr6:coauthVersionLast="47" xr6:coauthVersionMax="47" xr10:uidLastSave="{2263D7CC-4EA1-429F-B6A0-72016DB91DC2}"/>
  <bookViews>
    <workbookView xWindow="28680" yWindow="-120" windowWidth="29040" windowHeight="15840" xr2:uid="{00000000-000D-0000-FFFF-FFFF00000000}"/>
  </bookViews>
  <sheets>
    <sheet name="9월" sheetId="25" r:id="rId1"/>
  </sheets>
  <definedNames>
    <definedName name="_xlnm.Print_Area" localSheetId="0">'9월'!$A$1:$L$61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1" i="25" l="1"/>
  <c r="J58" i="25"/>
  <c r="E58" i="25"/>
  <c r="J49" i="25"/>
  <c r="E49" i="25"/>
  <c r="J41" i="25"/>
  <c r="E41" i="25"/>
  <c r="E61" i="25" s="1"/>
  <c r="J32" i="25"/>
  <c r="J25" i="25"/>
  <c r="J33" i="25" s="1"/>
  <c r="J36" i="25" s="1"/>
  <c r="J22" i="25"/>
  <c r="J19" i="25"/>
  <c r="J10" i="25"/>
  <c r="E32" i="25"/>
  <c r="E33" i="25" s="1"/>
  <c r="E36" i="25" s="1"/>
  <c r="E25" i="25"/>
  <c r="E22" i="25"/>
  <c r="E19" i="25"/>
  <c r="E10" i="25"/>
  <c r="L58" i="25" l="1"/>
  <c r="L49" i="25"/>
  <c r="L41" i="25"/>
  <c r="L61" i="25" s="1"/>
  <c r="H61" i="25"/>
  <c r="H58" i="25"/>
  <c r="H49" i="25"/>
  <c r="H41" i="25"/>
  <c r="L33" i="25"/>
  <c r="L36" i="25" s="1"/>
  <c r="L32" i="25"/>
  <c r="L25" i="25"/>
  <c r="L22" i="25"/>
  <c r="L19" i="25"/>
  <c r="L10" i="25"/>
  <c r="H32" i="25"/>
  <c r="H25" i="25"/>
  <c r="H22" i="25"/>
  <c r="H19" i="25"/>
  <c r="H10" i="25"/>
  <c r="H33" i="25" s="1"/>
  <c r="H36" i="25" s="1"/>
  <c r="I58" i="25" l="1"/>
  <c r="I49" i="25"/>
  <c r="I41" i="25"/>
  <c r="I61" i="25" s="1"/>
  <c r="I32" i="25"/>
  <c r="I25" i="25"/>
  <c r="I22" i="25"/>
  <c r="I19" i="25"/>
  <c r="I10" i="25"/>
  <c r="I33" i="25" s="1"/>
  <c r="I36" i="25" s="1"/>
  <c r="K61" i="25" l="1"/>
  <c r="G61" i="25"/>
  <c r="F61" i="25"/>
  <c r="K59" i="25"/>
  <c r="G59" i="25"/>
  <c r="F59" i="25"/>
  <c r="K58" i="25"/>
  <c r="G58" i="25"/>
  <c r="F58" i="25"/>
  <c r="K56" i="25"/>
  <c r="G56" i="25"/>
  <c r="F56" i="25"/>
  <c r="K55" i="25"/>
  <c r="G55" i="25"/>
  <c r="F55" i="25"/>
  <c r="K54" i="25"/>
  <c r="G54" i="25"/>
  <c r="F54" i="25"/>
  <c r="K53" i="25"/>
  <c r="G53" i="25"/>
  <c r="F53" i="25"/>
  <c r="K52" i="25"/>
  <c r="G52" i="25"/>
  <c r="F52" i="25"/>
  <c r="K51" i="25"/>
  <c r="G51" i="25"/>
  <c r="F51" i="25"/>
  <c r="K50" i="25"/>
  <c r="G50" i="25"/>
  <c r="F50" i="25"/>
  <c r="K49" i="25"/>
  <c r="G49" i="25"/>
  <c r="F49" i="25"/>
  <c r="K47" i="25"/>
  <c r="G47" i="25"/>
  <c r="F47" i="25"/>
  <c r="K46" i="25"/>
  <c r="G46" i="25"/>
  <c r="F46" i="25"/>
  <c r="K45" i="25"/>
  <c r="G45" i="25"/>
  <c r="F45" i="25"/>
  <c r="K44" i="25"/>
  <c r="G44" i="25"/>
  <c r="F44" i="25"/>
  <c r="K43" i="25"/>
  <c r="G43" i="25"/>
  <c r="F43" i="25"/>
  <c r="K42" i="25"/>
  <c r="G42" i="25"/>
  <c r="F42" i="25"/>
  <c r="K41" i="25"/>
  <c r="G41" i="25"/>
  <c r="F41" i="25"/>
  <c r="H40" i="25"/>
  <c r="K34" i="25"/>
  <c r="G34" i="25"/>
  <c r="F34" i="25"/>
  <c r="G33" i="25"/>
  <c r="F33" i="25"/>
  <c r="K32" i="25"/>
  <c r="G32" i="25"/>
  <c r="F32" i="25"/>
  <c r="K31" i="25"/>
  <c r="G31" i="25"/>
  <c r="F31" i="25"/>
  <c r="K30" i="25"/>
  <c r="G30" i="25"/>
  <c r="F30" i="25"/>
  <c r="K29" i="25"/>
  <c r="G29" i="25"/>
  <c r="F29" i="25"/>
  <c r="K28" i="25"/>
  <c r="G28" i="25"/>
  <c r="F28" i="25"/>
  <c r="K27" i="25"/>
  <c r="G27" i="25"/>
  <c r="F27" i="25"/>
  <c r="K26" i="25"/>
  <c r="G26" i="25"/>
  <c r="F26" i="25"/>
  <c r="K25" i="25"/>
  <c r="G25" i="25"/>
  <c r="F25" i="25"/>
  <c r="K24" i="25"/>
  <c r="G24" i="25"/>
  <c r="F24" i="25"/>
  <c r="K23" i="25"/>
  <c r="G23" i="25"/>
  <c r="F23" i="25"/>
  <c r="K22" i="25"/>
  <c r="G22" i="25"/>
  <c r="F22" i="25"/>
  <c r="K21" i="25"/>
  <c r="G21" i="25"/>
  <c r="F21" i="25"/>
  <c r="K20" i="25"/>
  <c r="G20" i="25"/>
  <c r="F20" i="25"/>
  <c r="K19" i="25"/>
  <c r="G19" i="25"/>
  <c r="F19" i="25"/>
  <c r="K18" i="25"/>
  <c r="G18" i="25"/>
  <c r="F18" i="25"/>
  <c r="K17" i="25"/>
  <c r="G17" i="25"/>
  <c r="F17" i="25"/>
  <c r="K16" i="25"/>
  <c r="G16" i="25"/>
  <c r="F16" i="25"/>
  <c r="K15" i="25"/>
  <c r="G15" i="25"/>
  <c r="F15" i="25"/>
  <c r="K14" i="25"/>
  <c r="G14" i="25"/>
  <c r="F14" i="25"/>
  <c r="K13" i="25"/>
  <c r="G13" i="25"/>
  <c r="F13" i="25"/>
  <c r="K12" i="25"/>
  <c r="G12" i="25"/>
  <c r="F12" i="25"/>
  <c r="K11" i="25"/>
  <c r="G11" i="25"/>
  <c r="F11" i="25"/>
  <c r="G10" i="25"/>
  <c r="F10" i="25"/>
  <c r="K9" i="25"/>
  <c r="G9" i="25"/>
  <c r="F9" i="25"/>
  <c r="K8" i="25"/>
  <c r="G8" i="25"/>
  <c r="F8" i="25"/>
  <c r="K7" i="25"/>
  <c r="G7" i="25"/>
  <c r="F7" i="25"/>
  <c r="K6" i="25"/>
  <c r="G6" i="25"/>
  <c r="F6" i="25"/>
  <c r="K5" i="25"/>
  <c r="G5" i="25"/>
  <c r="F5" i="25"/>
  <c r="I4" i="25"/>
  <c r="H4" i="25"/>
  <c r="F36" i="25" l="1"/>
  <c r="G36" i="25"/>
  <c r="K33" i="25" l="1"/>
  <c r="K36" i="25"/>
  <c r="K10" i="25"/>
</calcChain>
</file>

<file path=xl/sharedStrings.xml><?xml version="1.0" encoding="utf-8"?>
<sst xmlns="http://schemas.openxmlformats.org/spreadsheetml/2006/main" count="73" uniqueCount="55">
  <si>
    <t>싼타페</t>
    <phoneticPr fontId="2" type="noConversion"/>
  </si>
  <si>
    <t>포터</t>
    <phoneticPr fontId="2" type="noConversion"/>
  </si>
  <si>
    <t>트럭</t>
    <phoneticPr fontId="2" type="noConversion"/>
  </si>
  <si>
    <t xml:space="preserve">              </t>
  </si>
  <si>
    <t>차종</t>
  </si>
  <si>
    <t>포터</t>
  </si>
  <si>
    <t>하이브리드</t>
    <phoneticPr fontId="2" type="noConversion"/>
  </si>
  <si>
    <t>아반떼</t>
    <phoneticPr fontId="2" type="noConversion"/>
  </si>
  <si>
    <t>쏘나타</t>
    <phoneticPr fontId="2" type="noConversion"/>
  </si>
  <si>
    <t>그랜저</t>
    <phoneticPr fontId="2" type="noConversion"/>
  </si>
  <si>
    <t>전월대비
(%)</t>
    <phoneticPr fontId="34" type="noConversion"/>
  </si>
  <si>
    <t>전년
누계대비
(%)</t>
    <phoneticPr fontId="34" type="noConversion"/>
  </si>
  <si>
    <t>벨로스터</t>
    <phoneticPr fontId="34" type="noConversion"/>
  </si>
  <si>
    <t>RV 계</t>
    <phoneticPr fontId="34" type="noConversion"/>
  </si>
  <si>
    <t>소상 계</t>
    <phoneticPr fontId="34" type="noConversion"/>
  </si>
  <si>
    <t>버스</t>
    <phoneticPr fontId="34" type="noConversion"/>
  </si>
  <si>
    <t>대형 계</t>
    <phoneticPr fontId="34" type="noConversion"/>
  </si>
  <si>
    <t>국내 판매 계</t>
    <phoneticPr fontId="34" type="noConversion"/>
  </si>
  <si>
    <t>해외 판매 계</t>
    <phoneticPr fontId="2" type="noConversion"/>
  </si>
  <si>
    <t>완성차 계</t>
    <phoneticPr fontId="34" type="noConversion"/>
  </si>
  <si>
    <t>구  분</t>
    <phoneticPr fontId="2" type="noConversion"/>
  </si>
  <si>
    <t>전년동월
대비 (%)</t>
    <phoneticPr fontId="2" type="noConversion"/>
  </si>
  <si>
    <t>전월
대비 (%)</t>
    <phoneticPr fontId="2" type="noConversion"/>
  </si>
  <si>
    <t>전년누계
대비 (%)</t>
    <phoneticPr fontId="2" type="noConversion"/>
  </si>
  <si>
    <t>전년
동월대비
(%)</t>
    <phoneticPr fontId="2" type="noConversion"/>
  </si>
  <si>
    <t>투싼</t>
    <phoneticPr fontId="2" type="noConversion"/>
  </si>
  <si>
    <t>제네시스 계</t>
    <phoneticPr fontId="34" type="noConversion"/>
  </si>
  <si>
    <t>전기차</t>
    <phoneticPr fontId="2" type="noConversion"/>
  </si>
  <si>
    <t>8월</t>
    <phoneticPr fontId="2" type="noConversion"/>
  </si>
  <si>
    <t>9월</t>
    <phoneticPr fontId="2" type="noConversion"/>
  </si>
  <si>
    <t>코나</t>
    <phoneticPr fontId="2" type="noConversion"/>
  </si>
  <si>
    <t>G70</t>
    <phoneticPr fontId="2" type="noConversion"/>
  </si>
  <si>
    <t>G80</t>
    <phoneticPr fontId="2" type="noConversion"/>
  </si>
  <si>
    <t>넥쏘</t>
    <phoneticPr fontId="2" type="noConversion"/>
  </si>
  <si>
    <t>승용 계</t>
    <phoneticPr fontId="34" type="noConversion"/>
  </si>
  <si>
    <t>G90</t>
    <phoneticPr fontId="2" type="noConversion"/>
  </si>
  <si>
    <t>팰리세이드</t>
    <phoneticPr fontId="2" type="noConversion"/>
  </si>
  <si>
    <t>베뉴</t>
    <phoneticPr fontId="2" type="noConversion"/>
  </si>
  <si>
    <t>GV80</t>
    <phoneticPr fontId="2" type="noConversion"/>
  </si>
  <si>
    <t>수소전기차</t>
    <phoneticPr fontId="2" type="noConversion"/>
  </si>
  <si>
    <t>친환경차 합계</t>
    <phoneticPr fontId="2" type="noConversion"/>
  </si>
  <si>
    <t>※ 국내 친환경차 판매(하이브리드 / 전기차 / 수소전기차)</t>
    <phoneticPr fontId="2" type="noConversion"/>
  </si>
  <si>
    <t>GV70</t>
    <phoneticPr fontId="2" type="noConversion"/>
  </si>
  <si>
    <t>아이오닉 5</t>
    <phoneticPr fontId="2" type="noConversion"/>
  </si>
  <si>
    <t>스타리아</t>
    <phoneticPr fontId="2" type="noConversion"/>
  </si>
  <si>
    <t>G80</t>
    <phoneticPr fontId="2" type="noConversion"/>
  </si>
  <si>
    <t>캐스퍼</t>
    <phoneticPr fontId="2" type="noConversion"/>
  </si>
  <si>
    <t>GV60</t>
    <phoneticPr fontId="2" type="noConversion"/>
  </si>
  <si>
    <t>2022년</t>
    <phoneticPr fontId="2" type="noConversion"/>
  </si>
  <si>
    <t>아이오닉 6</t>
    <phoneticPr fontId="2" type="noConversion"/>
  </si>
  <si>
    <t>2023년</t>
    <phoneticPr fontId="2" type="noConversion"/>
  </si>
  <si>
    <t xml:space="preserve"> </t>
    <phoneticPr fontId="2" type="noConversion"/>
  </si>
  <si>
    <t>■ 현대차 2023년 9월 판매실적</t>
    <phoneticPr fontId="2" type="noConversion"/>
  </si>
  <si>
    <t>'23년
1~9월</t>
    <phoneticPr fontId="2" type="noConversion"/>
  </si>
  <si>
    <t>'22년
1~9월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</si>
</sst>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9" formatCode="0&quot;월&quot;"/>
  </numFmts>
  <fonts count="5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HY헤드라인M"/>
      <family val="1"/>
      <charset val="129"/>
    </font>
    <font>
      <sz val="11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20"/>
      <name val="HY헤드라인M"/>
      <family val="1"/>
      <charset val="129"/>
    </font>
    <font>
      <sz val="12"/>
      <name val="HY헤드라인M"/>
      <family val="1"/>
      <charset val="129"/>
    </font>
    <font>
      <sz val="12"/>
      <name val="Times New Roman"/>
      <family val="1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11"/>
      <name val="Times New Roman"/>
      <family val="1"/>
    </font>
    <font>
      <sz val="9"/>
      <name val="새굴림"/>
      <family val="1"/>
      <charset val="129"/>
    </font>
    <font>
      <sz val="10"/>
      <name val="굴림"/>
      <family val="3"/>
      <charset val="129"/>
    </font>
    <font>
      <sz val="10"/>
      <name val="Arial"/>
      <family val="2"/>
    </font>
    <font>
      <sz val="11"/>
      <name val="Arial"/>
      <family val="2"/>
    </font>
    <font>
      <sz val="11"/>
      <name val="HY헤드라인M"/>
      <family val="1"/>
      <charset val="129"/>
    </font>
    <font>
      <sz val="12"/>
      <name val="굴림"/>
      <family val="3"/>
      <charset val="129"/>
    </font>
    <font>
      <sz val="8"/>
      <name val="굴림"/>
      <family val="3"/>
      <charset val="129"/>
    </font>
    <font>
      <sz val="9"/>
      <name val="Times New Roman"/>
      <family val="1"/>
    </font>
    <font>
      <sz val="11"/>
      <name val="바탕"/>
      <family val="1"/>
      <charset val="129"/>
    </font>
    <font>
      <sz val="12"/>
      <name val="바탕"/>
      <family val="1"/>
      <charset val="129"/>
    </font>
    <font>
      <b/>
      <sz val="12"/>
      <name val="가는각진제목체"/>
      <family val="1"/>
      <charset val="129"/>
    </font>
    <font>
      <sz val="12"/>
      <name val="가는각진제목체"/>
      <family val="1"/>
      <charset val="129"/>
    </font>
    <font>
      <sz val="8"/>
      <name val="Times New Roman"/>
      <family val="1"/>
    </font>
    <font>
      <sz val="9"/>
      <name val="HY헤드라인M"/>
      <family val="1"/>
      <charset val="129"/>
    </font>
    <font>
      <sz val="8"/>
      <name val="HY헤드라인M"/>
      <family val="1"/>
      <charset val="129"/>
    </font>
    <font>
      <sz val="7"/>
      <name val="HY헤드라인M"/>
      <family val="1"/>
      <charset val="129"/>
    </font>
    <font>
      <b/>
      <sz val="10"/>
      <name val="Arial"/>
      <family val="2"/>
    </font>
    <font>
      <i/>
      <sz val="9"/>
      <name val="HY헤드라인M"/>
      <family val="1"/>
      <charset val="129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HY헤드라인M"/>
      <family val="1"/>
      <charset val="129"/>
    </font>
    <font>
      <b/>
      <sz val="11"/>
      <name val="Arial"/>
      <family val="2"/>
    </font>
    <font>
      <sz val="11"/>
      <color theme="1"/>
      <name val="기아 Medium"/>
      <family val="3"/>
      <charset val="129"/>
    </font>
    <font>
      <b/>
      <sz val="10"/>
      <color theme="1"/>
      <name val="Arial"/>
      <family val="2"/>
    </font>
    <font>
      <sz val="11"/>
      <color rgb="FFFF0000"/>
      <name val="굴림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47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21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50" fillId="0" borderId="0">
      <alignment vertical="center"/>
    </xf>
    <xf numFmtId="0" fontId="1" fillId="0" borderId="0"/>
  </cellStyleXfs>
  <cellXfs count="207">
    <xf numFmtId="0" fontId="0" fillId="0" borderId="0" xfId="0">
      <alignment vertical="center"/>
    </xf>
    <xf numFmtId="176" fontId="30" fillId="24" borderId="57" xfId="29" applyNumberFormat="1" applyFont="1" applyFill="1" applyBorder="1" applyAlignment="1">
      <alignment vertical="center"/>
    </xf>
    <xf numFmtId="0" fontId="25" fillId="24" borderId="19" xfId="0" applyFont="1" applyFill="1" applyBorder="1" applyAlignment="1">
      <alignment horizontal="center" vertical="center"/>
    </xf>
    <xf numFmtId="0" fontId="25" fillId="24" borderId="43" xfId="0" applyFont="1" applyFill="1" applyBorder="1" applyAlignment="1">
      <alignment horizontal="center" vertical="center"/>
    </xf>
    <xf numFmtId="0" fontId="26" fillId="24" borderId="42" xfId="0" quotePrefix="1" applyFont="1" applyFill="1" applyBorder="1" applyAlignment="1">
      <alignment horizontal="center" vertical="center" wrapText="1"/>
    </xf>
    <xf numFmtId="0" fontId="25" fillId="24" borderId="43" xfId="0" quotePrefix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0" fontId="25" fillId="24" borderId="70" xfId="0" applyFont="1" applyFill="1" applyBorder="1" applyAlignment="1">
      <alignment horizontal="center" vertical="center" wrapText="1"/>
    </xf>
    <xf numFmtId="0" fontId="25" fillId="24" borderId="70" xfId="0" quotePrefix="1" applyFont="1" applyFill="1" applyBorder="1" applyAlignment="1">
      <alignment horizontal="center" vertical="center" wrapText="1"/>
    </xf>
    <xf numFmtId="0" fontId="26" fillId="24" borderId="42" xfId="0" quotePrefix="1" applyFont="1" applyFill="1" applyBorder="1" applyAlignment="1">
      <alignment horizontal="center" vertical="center" wrapText="1"/>
    </xf>
    <xf numFmtId="0" fontId="26" fillId="24" borderId="44" xfId="0" quotePrefix="1" applyFont="1" applyFill="1" applyBorder="1" applyAlignment="1">
      <alignment horizontal="center" vertical="center"/>
    </xf>
    <xf numFmtId="0" fontId="25" fillId="24" borderId="22" xfId="0" quotePrefix="1" applyFont="1" applyFill="1" applyBorder="1" applyAlignment="1">
      <alignment horizontal="center" vertical="center" wrapText="1"/>
    </xf>
    <xf numFmtId="0" fontId="27" fillId="24" borderId="0" xfId="0" applyFont="1" applyFill="1">
      <alignment vertical="center"/>
    </xf>
    <xf numFmtId="0" fontId="27" fillId="24" borderId="0" xfId="0" applyFont="1" applyFill="1" applyAlignment="1">
      <alignment horizontal="center" vertical="center"/>
    </xf>
    <xf numFmtId="0" fontId="25" fillId="24" borderId="20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179" fontId="26" fillId="24" borderId="21" xfId="0" quotePrefix="1" applyNumberFormat="1" applyFont="1" applyFill="1" applyBorder="1" applyAlignment="1">
      <alignment horizontal="center" vertical="center"/>
    </xf>
    <xf numFmtId="0" fontId="28" fillId="24" borderId="23" xfId="0" quotePrefix="1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179" fontId="25" fillId="24" borderId="71" xfId="0" applyNumberFormat="1" applyFont="1" applyFill="1" applyBorder="1" applyAlignment="1">
      <alignment horizontal="center" vertical="center"/>
    </xf>
    <xf numFmtId="179" fontId="25" fillId="24" borderId="71" xfId="0" quotePrefix="1" applyNumberFormat="1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 wrapText="1"/>
    </xf>
    <xf numFmtId="0" fontId="28" fillId="24" borderId="24" xfId="0" quotePrefix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36" fillId="24" borderId="0" xfId="0" applyFont="1" applyFill="1" applyAlignment="1">
      <alignment horizontal="center" vertical="center"/>
    </xf>
    <xf numFmtId="0" fontId="22" fillId="24" borderId="0" xfId="0" applyFont="1" applyFill="1">
      <alignment vertical="center"/>
    </xf>
    <xf numFmtId="0" fontId="22" fillId="24" borderId="0" xfId="0" quotePrefix="1" applyFont="1" applyFill="1">
      <alignment vertical="center"/>
    </xf>
    <xf numFmtId="0" fontId="23" fillId="24" borderId="0" xfId="0" applyFont="1" applyFill="1">
      <alignment vertical="center"/>
    </xf>
    <xf numFmtId="0" fontId="24" fillId="24" borderId="0" xfId="0" applyFont="1" applyFill="1">
      <alignment vertical="center"/>
    </xf>
    <xf numFmtId="0" fontId="24" fillId="24" borderId="0" xfId="0" applyFont="1" applyFill="1" applyAlignment="1">
      <alignment horizontal="center" vertical="center"/>
    </xf>
    <xf numFmtId="0" fontId="4" fillId="24" borderId="15" xfId="0" quotePrefix="1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/>
    </xf>
    <xf numFmtId="41" fontId="49" fillId="24" borderId="60" xfId="33" applyFont="1" applyFill="1" applyBorder="1">
      <alignment vertical="center"/>
    </xf>
    <xf numFmtId="176" fontId="30" fillId="24" borderId="27" xfId="29" applyNumberFormat="1" applyFont="1" applyFill="1" applyBorder="1" applyAlignment="1">
      <alignment vertical="center"/>
    </xf>
    <xf numFmtId="176" fontId="30" fillId="24" borderId="45" xfId="29" applyNumberFormat="1" applyFont="1" applyFill="1" applyBorder="1" applyAlignment="1">
      <alignment vertical="center"/>
    </xf>
    <xf numFmtId="41" fontId="31" fillId="24" borderId="60" xfId="33" applyFont="1" applyFill="1" applyBorder="1">
      <alignment vertical="center"/>
    </xf>
    <xf numFmtId="41" fontId="31" fillId="24" borderId="49" xfId="33" applyFont="1" applyFill="1" applyBorder="1">
      <alignment vertical="center"/>
    </xf>
    <xf numFmtId="41" fontId="24" fillId="24" borderId="0" xfId="0" applyNumberFormat="1" applyFont="1" applyFill="1">
      <alignment vertical="center"/>
    </xf>
    <xf numFmtId="41" fontId="31" fillId="24" borderId="0" xfId="33" applyFont="1" applyFill="1" applyBorder="1" applyAlignment="1">
      <alignment vertical="center"/>
    </xf>
    <xf numFmtId="41" fontId="31" fillId="24" borderId="46" xfId="33" applyFont="1" applyFill="1" applyBorder="1">
      <alignment vertical="center"/>
    </xf>
    <xf numFmtId="0" fontId="29" fillId="24" borderId="16" xfId="0" applyFont="1" applyFill="1" applyBorder="1" applyAlignment="1">
      <alignment horizontal="center" vertical="center" wrapText="1"/>
    </xf>
    <xf numFmtId="41" fontId="49" fillId="24" borderId="60" xfId="33" applyFont="1" applyFill="1" applyBorder="1" applyAlignment="1">
      <alignment vertical="center"/>
    </xf>
    <xf numFmtId="41" fontId="31" fillId="24" borderId="60" xfId="33" applyFont="1" applyFill="1" applyBorder="1" applyAlignment="1">
      <alignment vertical="center"/>
    </xf>
    <xf numFmtId="41" fontId="31" fillId="24" borderId="46" xfId="33" applyFont="1" applyFill="1" applyBorder="1" applyAlignment="1">
      <alignment vertical="center"/>
    </xf>
    <xf numFmtId="0" fontId="29" fillId="24" borderId="17" xfId="0" applyFont="1" applyFill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32" fillId="24" borderId="78" xfId="0" applyFont="1" applyFill="1" applyBorder="1" applyAlignment="1">
      <alignment horizontal="center" vertical="center"/>
    </xf>
    <xf numFmtId="41" fontId="49" fillId="24" borderId="61" xfId="33" applyFont="1" applyFill="1" applyBorder="1" applyAlignment="1">
      <alignment horizontal="right" vertical="center"/>
    </xf>
    <xf numFmtId="176" fontId="30" fillId="24" borderId="23" xfId="29" applyNumberFormat="1" applyFont="1" applyFill="1" applyBorder="1" applyAlignment="1">
      <alignment vertical="center"/>
    </xf>
    <xf numFmtId="176" fontId="30" fillId="24" borderId="24" xfId="29" applyNumberFormat="1" applyFont="1" applyFill="1" applyBorder="1" applyAlignment="1">
      <alignment vertical="center"/>
    </xf>
    <xf numFmtId="41" fontId="31" fillId="24" borderId="61" xfId="33" applyFont="1" applyFill="1" applyBorder="1" applyAlignment="1">
      <alignment horizontal="right" vertical="center"/>
    </xf>
    <xf numFmtId="41" fontId="31" fillId="24" borderId="47" xfId="33" applyFont="1" applyFill="1" applyBorder="1" applyAlignment="1">
      <alignment horizontal="right" vertical="center"/>
    </xf>
    <xf numFmtId="41" fontId="49" fillId="24" borderId="42" xfId="33" applyFont="1" applyFill="1" applyBorder="1">
      <alignment vertical="center"/>
    </xf>
    <xf numFmtId="176" fontId="30" fillId="24" borderId="16" xfId="29" applyNumberFormat="1" applyFont="1" applyFill="1" applyBorder="1" applyAlignment="1">
      <alignment vertical="center"/>
    </xf>
    <xf numFmtId="41" fontId="31" fillId="24" borderId="42" xfId="33" applyFont="1" applyFill="1" applyBorder="1">
      <alignment vertical="center"/>
    </xf>
    <xf numFmtId="176" fontId="30" fillId="24" borderId="48" xfId="29" applyNumberFormat="1" applyFont="1" applyFill="1" applyBorder="1" applyAlignment="1">
      <alignment vertical="center"/>
    </xf>
    <xf numFmtId="41" fontId="31" fillId="24" borderId="22" xfId="33" applyFont="1" applyFill="1" applyBorder="1">
      <alignment vertical="center"/>
    </xf>
    <xf numFmtId="41" fontId="31" fillId="24" borderId="34" xfId="33" applyFont="1" applyFill="1" applyBorder="1">
      <alignment vertical="center"/>
    </xf>
    <xf numFmtId="41" fontId="49" fillId="24" borderId="62" xfId="33" applyFont="1" applyFill="1" applyBorder="1">
      <alignment vertical="center"/>
    </xf>
    <xf numFmtId="176" fontId="30" fillId="24" borderId="28" xfId="29" applyNumberFormat="1" applyFont="1" applyFill="1" applyBorder="1" applyAlignment="1">
      <alignment vertical="center"/>
    </xf>
    <xf numFmtId="176" fontId="30" fillId="24" borderId="50" xfId="29" applyNumberFormat="1" applyFont="1" applyFill="1" applyBorder="1" applyAlignment="1">
      <alignment vertical="center"/>
    </xf>
    <xf numFmtId="41" fontId="31" fillId="24" borderId="62" xfId="33" applyFont="1" applyFill="1" applyBorder="1">
      <alignment vertical="center"/>
    </xf>
    <xf numFmtId="41" fontId="31" fillId="24" borderId="84" xfId="33" applyFont="1" applyFill="1" applyBorder="1">
      <alignment vertical="center"/>
    </xf>
    <xf numFmtId="0" fontId="37" fillId="24" borderId="0" xfId="0" applyFont="1" applyFill="1">
      <alignment vertical="center"/>
    </xf>
    <xf numFmtId="0" fontId="32" fillId="24" borderId="13" xfId="0" applyFont="1" applyFill="1" applyBorder="1" applyAlignment="1">
      <alignment horizontal="center" vertical="center"/>
    </xf>
    <xf numFmtId="41" fontId="49" fillId="24" borderId="21" xfId="33" applyFont="1" applyFill="1" applyBorder="1">
      <alignment vertical="center"/>
    </xf>
    <xf numFmtId="176" fontId="30" fillId="24" borderId="54" xfId="29" applyNumberFormat="1" applyFont="1" applyFill="1" applyBorder="1" applyAlignment="1">
      <alignment vertical="center"/>
    </xf>
    <xf numFmtId="41" fontId="31" fillId="24" borderId="21" xfId="33" applyFont="1" applyFill="1" applyBorder="1">
      <alignment vertical="center"/>
    </xf>
    <xf numFmtId="41" fontId="31" fillId="24" borderId="11" xfId="33" applyFont="1" applyFill="1" applyBorder="1">
      <alignment vertical="center"/>
    </xf>
    <xf numFmtId="0" fontId="4" fillId="24" borderId="18" xfId="0" applyFont="1" applyFill="1" applyBorder="1" applyAlignment="1">
      <alignment horizontal="center" vertical="center" wrapText="1"/>
    </xf>
    <xf numFmtId="49" fontId="4" fillId="24" borderId="15" xfId="0" applyNumberFormat="1" applyFont="1" applyFill="1" applyBorder="1" applyAlignment="1">
      <alignment horizontal="center" vertical="center" textRotation="255"/>
    </xf>
    <xf numFmtId="0" fontId="4" fillId="24" borderId="15" xfId="0" quotePrefix="1" applyFont="1" applyFill="1" applyBorder="1" applyAlignment="1">
      <alignment horizontal="center" vertical="center" wrapText="1"/>
    </xf>
    <xf numFmtId="41" fontId="31" fillId="24" borderId="47" xfId="33" applyFont="1" applyFill="1" applyBorder="1">
      <alignment vertical="center"/>
    </xf>
    <xf numFmtId="0" fontId="29" fillId="24" borderId="14" xfId="0" applyFont="1" applyFill="1" applyBorder="1" applyAlignment="1">
      <alignment horizontal="center" vertical="center"/>
    </xf>
    <xf numFmtId="176" fontId="30" fillId="24" borderId="14" xfId="29" applyNumberFormat="1" applyFont="1" applyFill="1" applyBorder="1" applyAlignment="1">
      <alignment vertical="center"/>
    </xf>
    <xf numFmtId="0" fontId="4" fillId="24" borderId="15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49" fontId="4" fillId="24" borderId="33" xfId="0" applyNumberFormat="1" applyFont="1" applyFill="1" applyBorder="1" applyAlignment="1">
      <alignment horizontal="center" vertical="center" textRotation="255"/>
    </xf>
    <xf numFmtId="176" fontId="30" fillId="24" borderId="51" xfId="29" applyNumberFormat="1" applyFont="1" applyFill="1" applyBorder="1" applyAlignment="1">
      <alignment vertical="center"/>
    </xf>
    <xf numFmtId="49" fontId="4" fillId="24" borderId="35" xfId="0" applyNumberFormat="1" applyFont="1" applyFill="1" applyBorder="1" applyAlignment="1">
      <alignment horizontal="center" vertical="center" textRotation="255"/>
    </xf>
    <xf numFmtId="176" fontId="30" fillId="24" borderId="17" xfId="29" applyNumberFormat="1" applyFont="1" applyFill="1" applyBorder="1" applyAlignment="1">
      <alignment vertical="center"/>
    </xf>
    <xf numFmtId="176" fontId="30" fillId="24" borderId="65" xfId="29" applyNumberFormat="1" applyFont="1" applyFill="1" applyBorder="1" applyAlignment="1">
      <alignment vertical="center"/>
    </xf>
    <xf numFmtId="0" fontId="32" fillId="24" borderId="40" xfId="0" applyFont="1" applyFill="1" applyBorder="1" applyAlignment="1">
      <alignment horizontal="centerContinuous" vertical="center"/>
    </xf>
    <xf numFmtId="0" fontId="4" fillId="24" borderId="36" xfId="0" applyFont="1" applyFill="1" applyBorder="1" applyAlignment="1">
      <alignment horizontal="centerContinuous" vertical="center"/>
    </xf>
    <xf numFmtId="0" fontId="4" fillId="24" borderId="37" xfId="0" applyFont="1" applyFill="1" applyBorder="1" applyAlignment="1">
      <alignment horizontal="centerContinuous" vertical="center"/>
    </xf>
    <xf numFmtId="41" fontId="49" fillId="24" borderId="63" xfId="33" applyFont="1" applyFill="1" applyBorder="1" applyAlignment="1">
      <alignment vertical="center"/>
    </xf>
    <xf numFmtId="176" fontId="30" fillId="24" borderId="38" xfId="29" applyNumberFormat="1" applyFont="1" applyFill="1" applyBorder="1" applyAlignment="1">
      <alignment vertical="center"/>
    </xf>
    <xf numFmtId="176" fontId="30" fillId="24" borderId="39" xfId="29" applyNumberFormat="1" applyFont="1" applyFill="1" applyBorder="1" applyAlignment="1">
      <alignment vertical="center"/>
    </xf>
    <xf numFmtId="41" fontId="31" fillId="24" borderId="63" xfId="33" applyFont="1" applyFill="1" applyBorder="1" applyAlignment="1">
      <alignment vertical="center"/>
    </xf>
    <xf numFmtId="41" fontId="31" fillId="24" borderId="63" xfId="33" applyFont="1" applyFill="1" applyBorder="1">
      <alignment vertical="center"/>
    </xf>
    <xf numFmtId="41" fontId="31" fillId="24" borderId="12" xfId="33" applyFont="1" applyFill="1" applyBorder="1">
      <alignment vertical="center"/>
    </xf>
    <xf numFmtId="0" fontId="32" fillId="24" borderId="20" xfId="0" applyFont="1" applyFill="1" applyBorder="1" applyAlignment="1">
      <alignment horizontal="centerContinuous" vertical="center"/>
    </xf>
    <xf numFmtId="0" fontId="4" fillId="24" borderId="13" xfId="0" applyFont="1" applyFill="1" applyBorder="1" applyAlignment="1">
      <alignment horizontal="centerContinuous" vertical="center"/>
    </xf>
    <xf numFmtId="0" fontId="52" fillId="24" borderId="13" xfId="0" applyFont="1" applyFill="1" applyBorder="1" applyAlignment="1">
      <alignment horizontal="centerContinuous" vertical="center"/>
    </xf>
    <xf numFmtId="41" fontId="49" fillId="24" borderId="21" xfId="33" applyFont="1" applyFill="1" applyBorder="1" applyAlignment="1">
      <alignment vertical="center"/>
    </xf>
    <xf numFmtId="176" fontId="30" fillId="24" borderId="64" xfId="29" applyNumberFormat="1" applyFont="1" applyFill="1" applyBorder="1" applyAlignment="1">
      <alignment vertical="center"/>
    </xf>
    <xf numFmtId="41" fontId="31" fillId="24" borderId="21" xfId="33" applyFont="1" applyFill="1" applyBorder="1" applyAlignment="1">
      <alignment vertical="center"/>
    </xf>
    <xf numFmtId="41" fontId="31" fillId="24" borderId="11" xfId="33" applyFont="1" applyFill="1" applyBorder="1" applyAlignment="1">
      <alignment vertical="center"/>
    </xf>
    <xf numFmtId="0" fontId="32" fillId="24" borderId="13" xfId="0" applyFont="1" applyFill="1" applyBorder="1" applyAlignment="1">
      <alignment horizontal="centerContinuous" vertical="center"/>
    </xf>
    <xf numFmtId="41" fontId="49" fillId="24" borderId="0" xfId="33" applyFont="1" applyFill="1" applyBorder="1" applyAlignment="1">
      <alignment vertical="center"/>
    </xf>
    <xf numFmtId="176" fontId="30" fillId="24" borderId="0" xfId="29" applyNumberFormat="1" applyFont="1" applyFill="1" applyBorder="1" applyAlignment="1">
      <alignment vertical="center"/>
    </xf>
    <xf numFmtId="41" fontId="49" fillId="24" borderId="37" xfId="33" applyFont="1" applyFill="1" applyBorder="1" applyAlignment="1">
      <alignment vertical="center"/>
    </xf>
    <xf numFmtId="176" fontId="30" fillId="24" borderId="37" xfId="29" applyNumberFormat="1" applyFont="1" applyFill="1" applyBorder="1" applyAlignment="1">
      <alignment vertical="center"/>
    </xf>
    <xf numFmtId="0" fontId="4" fillId="24" borderId="21" xfId="0" applyFont="1" applyFill="1" applyBorder="1" applyAlignment="1">
      <alignment horizontal="centerContinuous" vertical="center"/>
    </xf>
    <xf numFmtId="41" fontId="49" fillId="24" borderId="72" xfId="33" applyFont="1" applyFill="1" applyBorder="1" applyAlignment="1">
      <alignment vertical="center"/>
    </xf>
    <xf numFmtId="176" fontId="30" fillId="24" borderId="73" xfId="29" applyNumberFormat="1" applyFont="1" applyFill="1" applyBorder="1" applyAlignment="1">
      <alignment vertical="center"/>
    </xf>
    <xf numFmtId="176" fontId="30" fillId="24" borderId="68" xfId="29" applyNumberFormat="1" applyFont="1" applyFill="1" applyBorder="1" applyAlignment="1">
      <alignment vertical="center"/>
    </xf>
    <xf numFmtId="41" fontId="31" fillId="24" borderId="42" xfId="33" applyFont="1" applyFill="1" applyBorder="1" applyAlignment="1">
      <alignment vertical="center"/>
    </xf>
    <xf numFmtId="41" fontId="31" fillId="24" borderId="82" xfId="33" applyFont="1" applyFill="1" applyBorder="1" applyAlignment="1">
      <alignment vertical="center"/>
    </xf>
    <xf numFmtId="41" fontId="24" fillId="24" borderId="15" xfId="0" applyNumberFormat="1" applyFont="1" applyFill="1" applyBorder="1">
      <alignment vertical="center"/>
    </xf>
    <xf numFmtId="0" fontId="33" fillId="24" borderId="0" xfId="0" applyFont="1" applyFill="1">
      <alignment vertical="center"/>
    </xf>
    <xf numFmtId="0" fontId="24" fillId="24" borderId="43" xfId="0" applyFont="1" applyFill="1" applyBorder="1">
      <alignment vertical="center"/>
    </xf>
    <xf numFmtId="0" fontId="38" fillId="24" borderId="0" xfId="46" applyFont="1" applyFill="1" applyAlignment="1">
      <alignment horizontal="left" vertical="top"/>
    </xf>
    <xf numFmtId="0" fontId="24" fillId="24" borderId="0" xfId="46" applyFont="1" applyFill="1" applyAlignment="1">
      <alignment vertical="center"/>
    </xf>
    <xf numFmtId="0" fontId="39" fillId="24" borderId="0" xfId="46" applyFont="1" applyFill="1" applyAlignment="1">
      <alignment horizontal="left" vertical="top"/>
    </xf>
    <xf numFmtId="0" fontId="40" fillId="24" borderId="0" xfId="46" applyFont="1" applyFill="1" applyAlignment="1">
      <alignment horizontal="center" vertical="center"/>
    </xf>
    <xf numFmtId="0" fontId="40" fillId="24" borderId="0" xfId="46" applyFont="1" applyFill="1" applyAlignment="1">
      <alignment vertical="center"/>
    </xf>
    <xf numFmtId="0" fontId="41" fillId="24" borderId="19" xfId="46" applyFont="1" applyFill="1" applyBorder="1" applyAlignment="1">
      <alignment horizontal="center" vertical="center"/>
    </xf>
    <xf numFmtId="0" fontId="41" fillId="24" borderId="43" xfId="46" applyFont="1" applyFill="1" applyBorder="1" applyAlignment="1">
      <alignment horizontal="center" vertical="center"/>
    </xf>
    <xf numFmtId="0" fontId="42" fillId="24" borderId="52" xfId="0" quotePrefix="1" applyFont="1" applyFill="1" applyBorder="1" applyAlignment="1">
      <alignment horizontal="center" vertical="center" wrapText="1"/>
    </xf>
    <xf numFmtId="0" fontId="43" fillId="24" borderId="80" xfId="46" applyFont="1" applyFill="1" applyBorder="1" applyAlignment="1">
      <alignment horizontal="center" vertical="center"/>
    </xf>
    <xf numFmtId="0" fontId="43" fillId="24" borderId="53" xfId="46" applyFont="1" applyFill="1" applyBorder="1" applyAlignment="1">
      <alignment horizontal="center" vertical="center"/>
    </xf>
    <xf numFmtId="0" fontId="42" fillId="24" borderId="43" xfId="0" applyFont="1" applyFill="1" applyBorder="1" applyAlignment="1">
      <alignment horizontal="center" vertical="center" wrapText="1"/>
    </xf>
    <xf numFmtId="0" fontId="42" fillId="24" borderId="70" xfId="0" quotePrefix="1" applyFont="1" applyFill="1" applyBorder="1" applyAlignment="1">
      <alignment horizontal="center" vertical="center" wrapText="1"/>
    </xf>
    <xf numFmtId="0" fontId="41" fillId="24" borderId="52" xfId="46" quotePrefix="1" applyFont="1" applyFill="1" applyBorder="1" applyAlignment="1">
      <alignment horizontal="center" vertical="center" wrapText="1"/>
    </xf>
    <xf numFmtId="0" fontId="43" fillId="24" borderId="53" xfId="46" applyFont="1" applyFill="1" applyBorder="1" applyAlignment="1">
      <alignment horizontal="center" vertical="center"/>
    </xf>
    <xf numFmtId="0" fontId="41" fillId="24" borderId="22" xfId="46" quotePrefix="1" applyFont="1" applyFill="1" applyBorder="1" applyAlignment="1">
      <alignment horizontal="center" vertical="center" wrapText="1"/>
    </xf>
    <xf numFmtId="0" fontId="35" fillId="24" borderId="0" xfId="46" applyFont="1" applyFill="1" applyAlignment="1">
      <alignment horizontal="center" vertical="center"/>
    </xf>
    <xf numFmtId="0" fontId="41" fillId="24" borderId="15" xfId="46" applyFont="1" applyFill="1" applyBorder="1" applyAlignment="1">
      <alignment horizontal="center" vertical="center"/>
    </xf>
    <xf numFmtId="0" fontId="41" fillId="24" borderId="0" xfId="46" applyFont="1" applyFill="1" applyAlignment="1">
      <alignment horizontal="center" vertical="center"/>
    </xf>
    <xf numFmtId="179" fontId="42" fillId="24" borderId="21" xfId="0" quotePrefix="1" applyNumberFormat="1" applyFont="1" applyFill="1" applyBorder="1" applyAlignment="1">
      <alignment horizontal="center" vertical="center"/>
    </xf>
    <xf numFmtId="0" fontId="43" fillId="24" borderId="54" xfId="46" applyFont="1" applyFill="1" applyBorder="1" applyAlignment="1">
      <alignment horizontal="center" vertical="center" wrapText="1"/>
    </xf>
    <xf numFmtId="0" fontId="43" fillId="24" borderId="24" xfId="46" applyFont="1" applyFill="1" applyBorder="1" applyAlignment="1">
      <alignment horizontal="center" vertical="center" wrapText="1"/>
    </xf>
    <xf numFmtId="179" fontId="42" fillId="24" borderId="13" xfId="0" applyNumberFormat="1" applyFont="1" applyFill="1" applyBorder="1" applyAlignment="1">
      <alignment horizontal="center" vertical="center"/>
    </xf>
    <xf numFmtId="179" fontId="42" fillId="24" borderId="71" xfId="0" quotePrefix="1" applyNumberFormat="1" applyFont="1" applyFill="1" applyBorder="1" applyAlignment="1">
      <alignment horizontal="center" vertical="center"/>
    </xf>
    <xf numFmtId="0" fontId="41" fillId="24" borderId="21" xfId="46" quotePrefix="1" applyFont="1" applyFill="1" applyBorder="1" applyAlignment="1">
      <alignment horizontal="center" vertical="center" wrapText="1"/>
    </xf>
    <xf numFmtId="0" fontId="41" fillId="24" borderId="13" xfId="46" quotePrefix="1" applyFont="1" applyFill="1" applyBorder="1" applyAlignment="1">
      <alignment horizontal="center" vertical="center"/>
    </xf>
    <xf numFmtId="0" fontId="35" fillId="24" borderId="15" xfId="46" applyFont="1" applyFill="1" applyBorder="1" applyAlignment="1">
      <alignment horizontal="center" vertical="center"/>
    </xf>
    <xf numFmtId="0" fontId="3" fillId="24" borderId="19" xfId="46" applyFont="1" applyFill="1" applyBorder="1" applyAlignment="1">
      <alignment horizontal="center" vertical="center"/>
    </xf>
    <xf numFmtId="0" fontId="3" fillId="24" borderId="43" xfId="46" applyFont="1" applyFill="1" applyBorder="1" applyAlignment="1">
      <alignment horizontal="center" vertical="center"/>
    </xf>
    <xf numFmtId="41" fontId="44" fillId="24" borderId="89" xfId="33" applyFont="1" applyFill="1" applyBorder="1">
      <alignment vertical="center"/>
    </xf>
    <xf numFmtId="176" fontId="30" fillId="24" borderId="43" xfId="29" applyNumberFormat="1" applyFont="1" applyFill="1" applyBorder="1" applyAlignment="1">
      <alignment vertical="center"/>
    </xf>
    <xf numFmtId="41" fontId="44" fillId="24" borderId="86" xfId="33" applyFont="1" applyFill="1" applyBorder="1">
      <alignment vertical="center"/>
    </xf>
    <xf numFmtId="176" fontId="30" fillId="24" borderId="93" xfId="29" applyNumberFormat="1" applyFont="1" applyFill="1" applyBorder="1" applyAlignment="1">
      <alignment vertical="center"/>
    </xf>
    <xf numFmtId="41" fontId="44" fillId="24" borderId="55" xfId="33" applyFont="1" applyFill="1" applyBorder="1">
      <alignment vertical="center"/>
    </xf>
    <xf numFmtId="41" fontId="29" fillId="24" borderId="15" xfId="46" applyNumberFormat="1" applyFont="1" applyFill="1" applyBorder="1" applyAlignment="1">
      <alignment vertical="center"/>
    </xf>
    <xf numFmtId="0" fontId="29" fillId="24" borderId="0" xfId="46" applyFont="1" applyFill="1" applyAlignment="1">
      <alignment vertical="center"/>
    </xf>
    <xf numFmtId="0" fontId="29" fillId="24" borderId="35" xfId="46" applyFont="1" applyFill="1" applyBorder="1" applyAlignment="1">
      <alignment vertical="center" wrapText="1"/>
    </xf>
    <xf numFmtId="0" fontId="45" fillId="24" borderId="26" xfId="46" applyFont="1" applyFill="1" applyBorder="1" applyAlignment="1">
      <alignment horizontal="center" vertical="center"/>
    </xf>
    <xf numFmtId="0" fontId="45" fillId="24" borderId="31" xfId="46" applyFont="1" applyFill="1" applyBorder="1" applyAlignment="1">
      <alignment horizontal="center" vertical="center"/>
    </xf>
    <xf numFmtId="41" fontId="47" fillId="24" borderId="74" xfId="33" applyFont="1" applyFill="1" applyBorder="1">
      <alignment vertical="center"/>
    </xf>
    <xf numFmtId="176" fontId="30" fillId="24" borderId="30" xfId="29" applyNumberFormat="1" applyFont="1" applyFill="1" applyBorder="1" applyAlignment="1">
      <alignment vertical="center"/>
    </xf>
    <xf numFmtId="41" fontId="47" fillId="24" borderId="79" xfId="33" applyFont="1" applyFill="1" applyBorder="1">
      <alignment vertical="center"/>
    </xf>
    <xf numFmtId="176" fontId="30" fillId="24" borderId="79" xfId="29" applyNumberFormat="1" applyFont="1" applyFill="1" applyBorder="1" applyAlignment="1">
      <alignment vertical="center"/>
    </xf>
    <xf numFmtId="41" fontId="47" fillId="24" borderId="58" xfId="33" applyFont="1" applyFill="1" applyBorder="1">
      <alignment vertical="center"/>
    </xf>
    <xf numFmtId="0" fontId="45" fillId="24" borderId="25" xfId="46" applyFont="1" applyFill="1" applyBorder="1" applyAlignment="1">
      <alignment horizontal="center" vertical="center"/>
    </xf>
    <xf numFmtId="0" fontId="45" fillId="24" borderId="29" xfId="46" applyFont="1" applyFill="1" applyBorder="1" applyAlignment="1">
      <alignment horizontal="center" vertical="center"/>
    </xf>
    <xf numFmtId="41" fontId="47" fillId="24" borderId="85" xfId="33" applyFont="1" applyFill="1" applyBorder="1">
      <alignment vertical="center"/>
    </xf>
    <xf numFmtId="176" fontId="30" fillId="24" borderId="90" xfId="29" applyNumberFormat="1" applyFont="1" applyFill="1" applyBorder="1" applyAlignment="1">
      <alignment vertical="center"/>
    </xf>
    <xf numFmtId="176" fontId="30" fillId="24" borderId="66" xfId="29" applyNumberFormat="1" applyFont="1" applyFill="1" applyBorder="1" applyAlignment="1">
      <alignment vertical="center"/>
    </xf>
    <xf numFmtId="41" fontId="47" fillId="24" borderId="87" xfId="33" applyFont="1" applyFill="1" applyBorder="1">
      <alignment vertical="center"/>
    </xf>
    <xf numFmtId="176" fontId="30" fillId="24" borderId="87" xfId="29" applyNumberFormat="1" applyFont="1" applyFill="1" applyBorder="1" applyAlignment="1">
      <alignment vertical="center"/>
    </xf>
    <xf numFmtId="41" fontId="47" fillId="24" borderId="81" xfId="33" applyFont="1" applyFill="1" applyBorder="1">
      <alignment vertical="center"/>
    </xf>
    <xf numFmtId="0" fontId="29" fillId="24" borderId="59" xfId="46" applyFont="1" applyFill="1" applyBorder="1" applyAlignment="1">
      <alignment vertical="center" wrapText="1"/>
    </xf>
    <xf numFmtId="0" fontId="45" fillId="24" borderId="54" xfId="46" applyFont="1" applyFill="1" applyBorder="1" applyAlignment="1">
      <alignment horizontal="center" vertical="center"/>
    </xf>
    <xf numFmtId="0" fontId="45" fillId="24" borderId="23" xfId="46" applyFont="1" applyFill="1" applyBorder="1" applyAlignment="1">
      <alignment horizontal="center" vertical="center"/>
    </xf>
    <xf numFmtId="41" fontId="47" fillId="24" borderId="75" xfId="33" applyFont="1" applyFill="1" applyBorder="1">
      <alignment vertical="center"/>
    </xf>
    <xf numFmtId="176" fontId="30" fillId="24" borderId="91" xfId="29" applyNumberFormat="1" applyFont="1" applyFill="1" applyBorder="1" applyAlignment="1">
      <alignment vertical="center"/>
    </xf>
    <xf numFmtId="41" fontId="47" fillId="24" borderId="76" xfId="33" applyFont="1" applyFill="1" applyBorder="1">
      <alignment vertical="center"/>
    </xf>
    <xf numFmtId="176" fontId="30" fillId="24" borderId="76" xfId="29" applyNumberFormat="1" applyFont="1" applyFill="1" applyBorder="1" applyAlignment="1">
      <alignment vertical="center"/>
    </xf>
    <xf numFmtId="41" fontId="47" fillId="24" borderId="47" xfId="33" applyFont="1" applyFill="1" applyBorder="1">
      <alignment vertical="center"/>
    </xf>
    <xf numFmtId="0" fontId="29" fillId="24" borderId="0" xfId="46" applyFont="1" applyFill="1" applyAlignment="1">
      <alignment vertical="center" wrapText="1"/>
    </xf>
    <xf numFmtId="0" fontId="29" fillId="24" borderId="0" xfId="46" applyFont="1" applyFill="1" applyAlignment="1">
      <alignment horizontal="left" vertical="center"/>
    </xf>
    <xf numFmtId="41" fontId="44" fillId="24" borderId="37" xfId="33" applyFont="1" applyFill="1" applyBorder="1">
      <alignment vertical="center"/>
    </xf>
    <xf numFmtId="176" fontId="44" fillId="24" borderId="37" xfId="29" applyNumberFormat="1" applyFont="1" applyFill="1" applyBorder="1" applyAlignment="1">
      <alignment vertical="center"/>
    </xf>
    <xf numFmtId="41" fontId="44" fillId="24" borderId="0" xfId="33" applyFont="1" applyFill="1">
      <alignment vertical="center"/>
    </xf>
    <xf numFmtId="176" fontId="44" fillId="24" borderId="0" xfId="29" applyNumberFormat="1" applyFont="1" applyFill="1" applyBorder="1" applyAlignment="1">
      <alignment vertical="center"/>
    </xf>
    <xf numFmtId="41" fontId="29" fillId="24" borderId="0" xfId="46" applyNumberFormat="1" applyFont="1" applyFill="1" applyAlignment="1">
      <alignment vertical="center"/>
    </xf>
    <xf numFmtId="41" fontId="44" fillId="24" borderId="42" xfId="33" applyFont="1" applyFill="1" applyBorder="1">
      <alignment vertical="center"/>
    </xf>
    <xf numFmtId="176" fontId="30" fillId="24" borderId="92" xfId="29" applyNumberFormat="1" applyFont="1" applyFill="1" applyBorder="1" applyAlignment="1">
      <alignment vertical="center"/>
    </xf>
    <xf numFmtId="41" fontId="44" fillId="24" borderId="44" xfId="33" applyFont="1" applyFill="1" applyBorder="1">
      <alignment vertical="center"/>
    </xf>
    <xf numFmtId="176" fontId="30" fillId="24" borderId="56" xfId="29" applyNumberFormat="1" applyFont="1" applyFill="1" applyBorder="1" applyAlignment="1">
      <alignment vertical="center"/>
    </xf>
    <xf numFmtId="41" fontId="44" fillId="24" borderId="49" xfId="33" applyFont="1" applyFill="1" applyBorder="1">
      <alignment vertical="center"/>
    </xf>
    <xf numFmtId="0" fontId="45" fillId="24" borderId="32" xfId="46" applyFont="1" applyFill="1" applyBorder="1" applyAlignment="1">
      <alignment horizontal="center" vertical="center"/>
    </xf>
    <xf numFmtId="176" fontId="30" fillId="24" borderId="26" xfId="29" applyNumberFormat="1" applyFont="1" applyFill="1" applyBorder="1" applyAlignment="1">
      <alignment vertical="center"/>
    </xf>
    <xf numFmtId="0" fontId="0" fillId="24" borderId="32" xfId="0" applyFill="1" applyBorder="1" applyAlignment="1">
      <alignment horizontal="center" vertical="center"/>
    </xf>
    <xf numFmtId="41" fontId="44" fillId="24" borderId="88" xfId="33" applyFont="1" applyFill="1" applyBorder="1">
      <alignment vertical="center"/>
    </xf>
    <xf numFmtId="176" fontId="30" fillId="24" borderId="69" xfId="29" applyNumberFormat="1" applyFont="1" applyFill="1" applyBorder="1" applyAlignment="1">
      <alignment vertical="center"/>
    </xf>
    <xf numFmtId="0" fontId="29" fillId="24" borderId="20" xfId="46" applyFont="1" applyFill="1" applyBorder="1" applyAlignment="1">
      <alignment vertical="center" wrapText="1"/>
    </xf>
    <xf numFmtId="0" fontId="45" fillId="24" borderId="83" xfId="46" applyFont="1" applyFill="1" applyBorder="1" applyAlignment="1">
      <alignment horizontal="center" vertical="center"/>
    </xf>
    <xf numFmtId="41" fontId="47" fillId="24" borderId="83" xfId="33" applyFont="1" applyFill="1" applyBorder="1">
      <alignment vertical="center"/>
    </xf>
    <xf numFmtId="0" fontId="29" fillId="24" borderId="37" xfId="46" applyFont="1" applyFill="1" applyBorder="1" applyAlignment="1">
      <alignment horizontal="left" vertical="center"/>
    </xf>
    <xf numFmtId="41" fontId="44" fillId="24" borderId="0" xfId="33" applyFont="1" applyFill="1" applyBorder="1">
      <alignment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37" xfId="0" applyFont="1" applyFill="1" applyBorder="1" applyAlignment="1">
      <alignment horizontal="center" vertical="center" wrapText="1"/>
    </xf>
    <xf numFmtId="41" fontId="46" fillId="24" borderId="72" xfId="0" applyNumberFormat="1" applyFont="1" applyFill="1" applyBorder="1">
      <alignment vertical="center"/>
    </xf>
    <xf numFmtId="41" fontId="46" fillId="24" borderId="43" xfId="0" applyNumberFormat="1" applyFont="1" applyFill="1" applyBorder="1">
      <alignment vertical="center"/>
    </xf>
    <xf numFmtId="41" fontId="46" fillId="24" borderId="41" xfId="0" applyNumberFormat="1" applyFont="1" applyFill="1" applyBorder="1">
      <alignment vertical="center"/>
    </xf>
    <xf numFmtId="41" fontId="46" fillId="24" borderId="67" xfId="0" applyNumberFormat="1" applyFont="1" applyFill="1" applyBorder="1">
      <alignment vertical="center"/>
    </xf>
    <xf numFmtId="176" fontId="30" fillId="24" borderId="77" xfId="29" applyNumberFormat="1" applyFont="1" applyFill="1" applyBorder="1" applyAlignment="1">
      <alignment vertical="center"/>
    </xf>
    <xf numFmtId="41" fontId="46" fillId="24" borderId="12" xfId="0" applyNumberFormat="1" applyFont="1" applyFill="1" applyBorder="1">
      <alignment vertical="center"/>
    </xf>
    <xf numFmtId="0" fontId="33" fillId="24" borderId="15" xfId="0" applyFont="1" applyFill="1" applyBorder="1">
      <alignment vertical="center"/>
    </xf>
    <xf numFmtId="41" fontId="51" fillId="24" borderId="0" xfId="33" applyFont="1" applyFill="1" applyBorder="1" applyAlignment="1">
      <alignment vertical="center"/>
    </xf>
    <xf numFmtId="176" fontId="51" fillId="24" borderId="0" xfId="29" applyNumberFormat="1" applyFont="1" applyFill="1" applyBorder="1" applyAlignment="1">
      <alignment vertical="center"/>
    </xf>
    <xf numFmtId="41" fontId="51" fillId="24" borderId="43" xfId="33" applyFont="1" applyFill="1" applyBorder="1" applyAlignment="1">
      <alignment vertical="center"/>
    </xf>
    <xf numFmtId="0" fontId="24" fillId="24" borderId="13" xfId="0" applyFont="1" applyFill="1" applyBorder="1">
      <alignment vertical="center"/>
    </xf>
  </cellXfs>
  <cellStyles count="47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백분율" xfId="29" builtinId="5"/>
    <cellStyle name="보통" xfId="30" builtinId="28" customBuiltin="1"/>
    <cellStyle name="설명 텍스트" xfId="31" builtinId="53" customBuiltin="1"/>
    <cellStyle name="셀 확인" xfId="32" builtinId="23" customBuiltin="1"/>
    <cellStyle name="쉼표 [0]" xfId="33" builtinId="6"/>
    <cellStyle name="쉼표 [0] 2" xfId="34" xr:uid="{00000000-0005-0000-0000-000021000000}"/>
    <cellStyle name="연결된 셀" xfId="35" builtinId="24" customBuiltin="1"/>
    <cellStyle name="요약" xfId="36" builtinId="25" customBuiltin="1"/>
    <cellStyle name="입력" xfId="37" builtinId="20" customBuiltin="1"/>
    <cellStyle name="제목" xfId="38" builtinId="15" customBuiltin="1"/>
    <cellStyle name="제목 1" xfId="39" builtinId="16" customBuiltin="1"/>
    <cellStyle name="제목 2" xfId="40" builtinId="17" customBuiltin="1"/>
    <cellStyle name="제목 3" xfId="41" builtinId="18" customBuiltin="1"/>
    <cellStyle name="제목 4" xfId="42" builtinId="19" customBuiltin="1"/>
    <cellStyle name="좋음" xfId="43" builtinId="26" customBuiltin="1"/>
    <cellStyle name="출력" xfId="44" builtinId="21" customBuiltin="1"/>
    <cellStyle name="표준" xfId="0" builtinId="0"/>
    <cellStyle name="표준 2" xfId="45" xr:uid="{00000000-0005-0000-0000-00002D000000}"/>
    <cellStyle name="표준_2007년 2월 현대실적 - 기아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84"/>
  <sheetViews>
    <sheetView showGridLines="0" tabSelected="1" view="pageBreakPreview" zoomScaleNormal="98" zoomScaleSheetLayoutView="100" workbookViewId="0">
      <selection activeCell="G19" sqref="G19"/>
    </sheetView>
  </sheetViews>
  <sheetFormatPr defaultColWidth="8" defaultRowHeight="15.6"/>
  <cols>
    <col min="1" max="1" width="2" style="28" customWidth="1"/>
    <col min="2" max="3" width="2.59765625" style="28" customWidth="1"/>
    <col min="4" max="4" width="10.8984375" style="28" customWidth="1"/>
    <col min="5" max="5" width="10.296875" style="28" customWidth="1"/>
    <col min="6" max="6" width="9" style="28" customWidth="1"/>
    <col min="7" max="7" width="8.59765625" style="29" customWidth="1"/>
    <col min="8" max="9" width="10.296875" style="28" customWidth="1"/>
    <col min="10" max="10" width="11.09765625" style="28" customWidth="1"/>
    <col min="11" max="11" width="9.59765625" style="28" customWidth="1"/>
    <col min="12" max="12" width="11.69921875" style="28" bestFit="1" customWidth="1"/>
    <col min="13" max="13" width="11.8984375" style="28" customWidth="1"/>
    <col min="14" max="14" width="9.69921875" style="28" customWidth="1"/>
    <col min="15" max="18" width="8" style="28" customWidth="1"/>
    <col min="19" max="16384" width="8" style="28"/>
  </cols>
  <sheetData>
    <row r="1" spans="2:22" s="27" customFormat="1" ht="27.75" customHeight="1">
      <c r="B1" s="25" t="s">
        <v>52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22" s="28" customFormat="1" ht="5.25" customHeight="1">
      <c r="F2" s="28" t="s">
        <v>3</v>
      </c>
      <c r="G2" s="29"/>
    </row>
    <row r="3" spans="2:22" s="12" customFormat="1" ht="22.5" customHeight="1">
      <c r="B3" s="2" t="s">
        <v>4</v>
      </c>
      <c r="C3" s="3"/>
      <c r="D3" s="3"/>
      <c r="E3" s="4" t="s">
        <v>50</v>
      </c>
      <c r="F3" s="5"/>
      <c r="G3" s="6"/>
      <c r="H3" s="7" t="s">
        <v>48</v>
      </c>
      <c r="I3" s="8" t="s">
        <v>50</v>
      </c>
      <c r="J3" s="9" t="s">
        <v>53</v>
      </c>
      <c r="K3" s="10"/>
      <c r="L3" s="11" t="s">
        <v>54</v>
      </c>
      <c r="N3" s="13"/>
    </row>
    <row r="4" spans="2:22" s="12" customFormat="1" ht="32.4">
      <c r="B4" s="14"/>
      <c r="C4" s="15"/>
      <c r="D4" s="15"/>
      <c r="E4" s="16">
        <v>9</v>
      </c>
      <c r="F4" s="17" t="s">
        <v>24</v>
      </c>
      <c r="G4" s="18" t="s">
        <v>10</v>
      </c>
      <c r="H4" s="19">
        <f>E4</f>
        <v>9</v>
      </c>
      <c r="I4" s="20">
        <f>IF(E4=1,12,E4-1)</f>
        <v>8</v>
      </c>
      <c r="J4" s="21"/>
      <c r="K4" s="22" t="s">
        <v>11</v>
      </c>
      <c r="L4" s="23"/>
      <c r="N4" s="24"/>
      <c r="R4" s="24"/>
    </row>
    <row r="5" spans="2:22" s="28" customFormat="1" ht="20.25" customHeight="1">
      <c r="B5" s="30"/>
      <c r="C5" s="30"/>
      <c r="D5" s="31" t="s">
        <v>12</v>
      </c>
      <c r="E5" s="32">
        <v>0</v>
      </c>
      <c r="F5" s="33" t="e">
        <f t="shared" ref="F5:F33" si="0">(E5-H5)/H5</f>
        <v>#DIV/0!</v>
      </c>
      <c r="G5" s="34" t="e">
        <f>(E5-I5)/I5</f>
        <v>#DIV/0!</v>
      </c>
      <c r="H5" s="35">
        <v>0</v>
      </c>
      <c r="I5" s="35">
        <v>0</v>
      </c>
      <c r="J5" s="32">
        <v>0</v>
      </c>
      <c r="K5" s="34">
        <f t="shared" ref="K5:K10" si="1">(J5-L5)/L5</f>
        <v>-1</v>
      </c>
      <c r="L5" s="36">
        <v>183</v>
      </c>
      <c r="M5" s="37"/>
      <c r="N5" s="38"/>
      <c r="R5" s="38"/>
    </row>
    <row r="6" spans="2:22" s="28" customFormat="1" ht="20.25" customHeight="1">
      <c r="B6" s="30"/>
      <c r="C6" s="30"/>
      <c r="D6" s="31" t="s">
        <v>7</v>
      </c>
      <c r="E6" s="32">
        <v>4367</v>
      </c>
      <c r="F6" s="33">
        <f t="shared" si="0"/>
        <v>-1.953300404131118E-2</v>
      </c>
      <c r="G6" s="34">
        <f t="shared" ref="G6:G34" si="2">(E6-I6)/I6</f>
        <v>-8.2177385456073976E-2</v>
      </c>
      <c r="H6" s="35">
        <v>4454</v>
      </c>
      <c r="I6" s="35">
        <v>4758</v>
      </c>
      <c r="J6" s="32">
        <v>49377</v>
      </c>
      <c r="K6" s="34">
        <f t="shared" si="1"/>
        <v>0.25984231878141506</v>
      </c>
      <c r="L6" s="39">
        <v>39193</v>
      </c>
      <c r="M6" s="37"/>
      <c r="N6" s="38"/>
      <c r="R6" s="38"/>
    </row>
    <row r="7" spans="2:22" s="28" customFormat="1" ht="20.25" customHeight="1">
      <c r="B7" s="30"/>
      <c r="C7" s="30"/>
      <c r="D7" s="40" t="s">
        <v>8</v>
      </c>
      <c r="E7" s="32">
        <v>2947</v>
      </c>
      <c r="F7" s="33">
        <f t="shared" si="0"/>
        <v>-0.35725190839694654</v>
      </c>
      <c r="G7" s="34">
        <f t="shared" si="2"/>
        <v>-1.7994001999333556E-2</v>
      </c>
      <c r="H7" s="35">
        <v>4585</v>
      </c>
      <c r="I7" s="35">
        <v>3001</v>
      </c>
      <c r="J7" s="32">
        <v>24732</v>
      </c>
      <c r="K7" s="34">
        <f t="shared" si="1"/>
        <v>-0.32665396133950447</v>
      </c>
      <c r="L7" s="39">
        <v>36730</v>
      </c>
      <c r="M7" s="37"/>
      <c r="N7" s="38"/>
      <c r="R7" s="38"/>
    </row>
    <row r="8" spans="2:22" s="28" customFormat="1" ht="20.25" customHeight="1">
      <c r="B8" s="30"/>
      <c r="C8" s="30"/>
      <c r="D8" s="31" t="s">
        <v>49</v>
      </c>
      <c r="E8" s="41">
        <v>344</v>
      </c>
      <c r="F8" s="33">
        <f>(E8-H8)/H8</f>
        <v>-0.87028657616892913</v>
      </c>
      <c r="G8" s="34">
        <f>(E8-I8)/I8</f>
        <v>-0.14000000000000001</v>
      </c>
      <c r="H8" s="42">
        <v>2652</v>
      </c>
      <c r="I8" s="35">
        <v>400</v>
      </c>
      <c r="J8" s="41">
        <v>8011</v>
      </c>
      <c r="K8" s="34">
        <f t="shared" si="1"/>
        <v>2.0116541353383459</v>
      </c>
      <c r="L8" s="43">
        <v>2660</v>
      </c>
      <c r="M8" s="37"/>
      <c r="N8" s="38"/>
      <c r="R8" s="38"/>
    </row>
    <row r="9" spans="2:22" s="28" customFormat="1" ht="20.25" customHeight="1">
      <c r="B9" s="30"/>
      <c r="C9" s="30"/>
      <c r="D9" s="44" t="s">
        <v>9</v>
      </c>
      <c r="E9" s="32">
        <v>8159</v>
      </c>
      <c r="F9" s="33">
        <f t="shared" si="0"/>
        <v>0.75726900710747358</v>
      </c>
      <c r="G9" s="34">
        <f t="shared" si="2"/>
        <v>-7.4943310657596365E-2</v>
      </c>
      <c r="H9" s="35">
        <v>4643</v>
      </c>
      <c r="I9" s="35">
        <v>8820</v>
      </c>
      <c r="J9" s="32">
        <v>88480</v>
      </c>
      <c r="K9" s="34">
        <f t="shared" si="1"/>
        <v>0.78035333413819474</v>
      </c>
      <c r="L9" s="39">
        <v>49698</v>
      </c>
      <c r="M9" s="37"/>
      <c r="N9" s="38"/>
      <c r="R9" s="38"/>
    </row>
    <row r="10" spans="2:22" s="28" customFormat="1" ht="20.25" customHeight="1">
      <c r="B10" s="30"/>
      <c r="C10" s="45" t="s">
        <v>34</v>
      </c>
      <c r="D10" s="46"/>
      <c r="E10" s="47">
        <f>SUM(E5:E9)</f>
        <v>15817</v>
      </c>
      <c r="F10" s="48">
        <f t="shared" si="0"/>
        <v>-3.165176931553814E-2</v>
      </c>
      <c r="G10" s="49">
        <f t="shared" si="2"/>
        <v>-6.8437481594911365E-2</v>
      </c>
      <c r="H10" s="50">
        <f>SUM(H5:H9)</f>
        <v>16334</v>
      </c>
      <c r="I10" s="50">
        <f>SUM(I5:I9)</f>
        <v>16979</v>
      </c>
      <c r="J10" s="47">
        <f>SUM(J5:J9)</f>
        <v>170600</v>
      </c>
      <c r="K10" s="49">
        <f t="shared" si="1"/>
        <v>0.32799850541786024</v>
      </c>
      <c r="L10" s="51">
        <f>SUM(L5:L9)</f>
        <v>128464</v>
      </c>
      <c r="M10" s="37"/>
      <c r="N10" s="38"/>
      <c r="R10" s="38"/>
      <c r="V10" s="38"/>
    </row>
    <row r="11" spans="2:22" s="28" customFormat="1" ht="20.25" customHeight="1">
      <c r="B11" s="30"/>
      <c r="C11" s="30"/>
      <c r="D11" s="31" t="s">
        <v>46</v>
      </c>
      <c r="E11" s="52">
        <v>3705</v>
      </c>
      <c r="F11" s="53">
        <f t="shared" si="0"/>
        <v>-8.1101190476190479E-2</v>
      </c>
      <c r="G11" s="34">
        <f t="shared" si="2"/>
        <v>-2.6025236593059938E-2</v>
      </c>
      <c r="H11" s="54">
        <v>4032</v>
      </c>
      <c r="I11" s="54">
        <v>3804</v>
      </c>
      <c r="J11" s="52">
        <v>32081</v>
      </c>
      <c r="K11" s="55">
        <f t="shared" ref="K11:K16" si="3">(J11-L11)/L11</f>
        <v>-8.3714155146806815E-2</v>
      </c>
      <c r="L11" s="56">
        <v>35012</v>
      </c>
      <c r="M11" s="37"/>
      <c r="N11" s="38"/>
      <c r="R11" s="38"/>
    </row>
    <row r="12" spans="2:22" s="28" customFormat="1" ht="20.25" customHeight="1">
      <c r="B12" s="30"/>
      <c r="C12" s="30"/>
      <c r="D12" s="31" t="s">
        <v>37</v>
      </c>
      <c r="E12" s="32">
        <v>771</v>
      </c>
      <c r="F12" s="53">
        <f t="shared" si="0"/>
        <v>0.14561664190193166</v>
      </c>
      <c r="G12" s="53">
        <f t="shared" si="2"/>
        <v>-0.14712389380530974</v>
      </c>
      <c r="H12" s="35">
        <v>673</v>
      </c>
      <c r="I12" s="35">
        <v>904</v>
      </c>
      <c r="J12" s="32">
        <v>5797</v>
      </c>
      <c r="K12" s="34">
        <f t="shared" si="3"/>
        <v>-7.5733418367346941E-2</v>
      </c>
      <c r="L12" s="57">
        <v>6272</v>
      </c>
      <c r="M12" s="37"/>
      <c r="N12" s="38"/>
      <c r="R12" s="38"/>
    </row>
    <row r="13" spans="2:22" s="28" customFormat="1" ht="20.25" customHeight="1">
      <c r="B13" s="30"/>
      <c r="C13" s="30"/>
      <c r="D13" s="31" t="s">
        <v>30</v>
      </c>
      <c r="E13" s="32">
        <v>2501</v>
      </c>
      <c r="F13" s="53">
        <f t="shared" si="0"/>
        <v>2.9572784810126582</v>
      </c>
      <c r="G13" s="34">
        <f t="shared" si="2"/>
        <v>-7.1985157699443414E-2</v>
      </c>
      <c r="H13" s="35">
        <v>632</v>
      </c>
      <c r="I13" s="35">
        <v>2695</v>
      </c>
      <c r="J13" s="32">
        <v>26452</v>
      </c>
      <c r="K13" s="34">
        <f t="shared" si="3"/>
        <v>3.0858819894964475</v>
      </c>
      <c r="L13" s="57">
        <v>6474</v>
      </c>
      <c r="M13" s="37"/>
      <c r="N13" s="38"/>
      <c r="R13" s="38"/>
    </row>
    <row r="14" spans="2:22" s="28" customFormat="1" ht="20.25" customHeight="1">
      <c r="B14" s="30"/>
      <c r="C14" s="30"/>
      <c r="D14" s="31" t="s">
        <v>25</v>
      </c>
      <c r="E14" s="32">
        <v>3126</v>
      </c>
      <c r="F14" s="53">
        <f t="shared" si="0"/>
        <v>0.27487765089722677</v>
      </c>
      <c r="G14" s="34">
        <f t="shared" si="2"/>
        <v>5.040322580645161E-2</v>
      </c>
      <c r="H14" s="35">
        <v>2452</v>
      </c>
      <c r="I14" s="35">
        <v>2976</v>
      </c>
      <c r="J14" s="32">
        <v>33519</v>
      </c>
      <c r="K14" s="34">
        <f t="shared" si="3"/>
        <v>0.30090041139486146</v>
      </c>
      <c r="L14" s="57">
        <v>25766</v>
      </c>
      <c r="M14" s="37"/>
      <c r="N14" s="38"/>
      <c r="R14" s="38"/>
    </row>
    <row r="15" spans="2:22" s="28" customFormat="1" ht="20.25" customHeight="1">
      <c r="B15" s="30"/>
      <c r="C15" s="30"/>
      <c r="D15" s="31" t="s">
        <v>43</v>
      </c>
      <c r="E15" s="32">
        <v>705</v>
      </c>
      <c r="F15" s="53">
        <f t="shared" si="0"/>
        <v>-0.70575959933222032</v>
      </c>
      <c r="G15" s="34">
        <f t="shared" si="2"/>
        <v>-0.33553251649387372</v>
      </c>
      <c r="H15" s="35">
        <v>2396</v>
      </c>
      <c r="I15" s="35">
        <v>1061</v>
      </c>
      <c r="J15" s="32">
        <v>12620</v>
      </c>
      <c r="K15" s="34">
        <f t="shared" si="3"/>
        <v>-0.44156821098278687</v>
      </c>
      <c r="L15" s="57">
        <v>22599</v>
      </c>
      <c r="M15" s="37"/>
      <c r="N15" s="38"/>
      <c r="R15" s="38"/>
    </row>
    <row r="16" spans="2:22" s="28" customFormat="1" ht="20.25" customHeight="1">
      <c r="B16" s="30"/>
      <c r="C16" s="30"/>
      <c r="D16" s="31" t="s">
        <v>33</v>
      </c>
      <c r="E16" s="32">
        <v>237</v>
      </c>
      <c r="F16" s="53">
        <f t="shared" si="0"/>
        <v>-0.78116343490304707</v>
      </c>
      <c r="G16" s="34">
        <f t="shared" si="2"/>
        <v>-0.19112627986348124</v>
      </c>
      <c r="H16" s="35">
        <v>1083</v>
      </c>
      <c r="I16" s="35">
        <v>293</v>
      </c>
      <c r="J16" s="32">
        <v>3828</v>
      </c>
      <c r="K16" s="34">
        <f t="shared" si="3"/>
        <v>-0.49102512963701633</v>
      </c>
      <c r="L16" s="57">
        <v>7521</v>
      </c>
      <c r="M16" s="37"/>
      <c r="N16" s="38"/>
      <c r="R16" s="38"/>
    </row>
    <row r="17" spans="2:21" s="28" customFormat="1" ht="20.25" customHeight="1">
      <c r="B17" s="30"/>
      <c r="C17" s="30"/>
      <c r="D17" s="31" t="s">
        <v>0</v>
      </c>
      <c r="E17" s="32">
        <v>5139</v>
      </c>
      <c r="F17" s="33">
        <f t="shared" si="0"/>
        <v>1.2084228620541471</v>
      </c>
      <c r="G17" s="34">
        <f t="shared" si="2"/>
        <v>0.85189189189189185</v>
      </c>
      <c r="H17" s="35">
        <v>2327</v>
      </c>
      <c r="I17" s="35">
        <v>2775</v>
      </c>
      <c r="J17" s="32">
        <v>26550</v>
      </c>
      <c r="K17" s="34">
        <f t="shared" ref="K17:K25" si="4">(J17-L17)/L17</f>
        <v>0.37507768800497204</v>
      </c>
      <c r="L17" s="57">
        <v>19308</v>
      </c>
      <c r="M17" s="37"/>
      <c r="N17" s="38"/>
      <c r="R17" s="38"/>
    </row>
    <row r="18" spans="2:21" s="28" customFormat="1" ht="20.25" customHeight="1">
      <c r="B18" s="30"/>
      <c r="C18" s="30"/>
      <c r="D18" s="44" t="s">
        <v>36</v>
      </c>
      <c r="E18" s="58">
        <v>2935</v>
      </c>
      <c r="F18" s="59">
        <f t="shared" si="0"/>
        <v>-0.15271362586605081</v>
      </c>
      <c r="G18" s="60">
        <f t="shared" si="2"/>
        <v>-0.21775053304904052</v>
      </c>
      <c r="H18" s="61">
        <v>3464</v>
      </c>
      <c r="I18" s="61">
        <v>3752</v>
      </c>
      <c r="J18" s="58">
        <v>33045</v>
      </c>
      <c r="K18" s="60">
        <f t="shared" si="4"/>
        <v>-0.10398590021691974</v>
      </c>
      <c r="L18" s="62">
        <v>36880</v>
      </c>
      <c r="M18" s="37"/>
      <c r="N18" s="38"/>
      <c r="O18" s="63"/>
      <c r="R18" s="38"/>
    </row>
    <row r="19" spans="2:21" s="28" customFormat="1" ht="20.25" customHeight="1">
      <c r="B19" s="30"/>
      <c r="C19" s="45" t="s">
        <v>13</v>
      </c>
      <c r="D19" s="64"/>
      <c r="E19" s="65">
        <f>SUM(E11:E18)</f>
        <v>19119</v>
      </c>
      <c r="F19" s="66">
        <f t="shared" si="0"/>
        <v>0.1207573714754675</v>
      </c>
      <c r="G19" s="49">
        <f t="shared" si="2"/>
        <v>4.7042716319824755E-2</v>
      </c>
      <c r="H19" s="67">
        <f>SUM(H11:H18)</f>
        <v>17059</v>
      </c>
      <c r="I19" s="67">
        <f>SUM(I11:I18)</f>
        <v>18260</v>
      </c>
      <c r="J19" s="65">
        <f>SUM(J11:J18)</f>
        <v>173892</v>
      </c>
      <c r="K19" s="34">
        <f t="shared" si="4"/>
        <v>8.7967365734020725E-2</v>
      </c>
      <c r="L19" s="68">
        <f>SUM(L11:L18)</f>
        <v>159832</v>
      </c>
      <c r="M19" s="37"/>
      <c r="N19" s="38"/>
      <c r="R19" s="38"/>
    </row>
    <row r="20" spans="2:21" s="28" customFormat="1" ht="20.25" customHeight="1">
      <c r="B20" s="69"/>
      <c r="C20" s="70"/>
      <c r="D20" s="31" t="s">
        <v>44</v>
      </c>
      <c r="E20" s="32">
        <v>2633</v>
      </c>
      <c r="F20" s="53">
        <f t="shared" si="0"/>
        <v>-6.4321250888415074E-2</v>
      </c>
      <c r="G20" s="34">
        <f t="shared" si="2"/>
        <v>-0.10442176870748299</v>
      </c>
      <c r="H20" s="35">
        <v>2814</v>
      </c>
      <c r="I20" s="35">
        <v>2940</v>
      </c>
      <c r="J20" s="32">
        <v>29637</v>
      </c>
      <c r="K20" s="55">
        <f t="shared" si="4"/>
        <v>0.26200817577925395</v>
      </c>
      <c r="L20" s="57">
        <v>23484</v>
      </c>
      <c r="M20" s="37"/>
      <c r="N20" s="38"/>
      <c r="R20" s="38"/>
    </row>
    <row r="21" spans="2:21" s="28" customFormat="1" ht="20.25" customHeight="1">
      <c r="B21" s="69"/>
      <c r="C21" s="71"/>
      <c r="D21" s="44" t="s">
        <v>5</v>
      </c>
      <c r="E21" s="58">
        <v>5781</v>
      </c>
      <c r="F21" s="59">
        <f t="shared" si="0"/>
        <v>-0.32012230977302131</v>
      </c>
      <c r="G21" s="60">
        <f t="shared" si="2"/>
        <v>-3.4407883748120927E-2</v>
      </c>
      <c r="H21" s="61">
        <v>8503</v>
      </c>
      <c r="I21" s="61">
        <v>5987</v>
      </c>
      <c r="J21" s="58">
        <v>73789</v>
      </c>
      <c r="K21" s="60">
        <f t="shared" si="4"/>
        <v>9.9211965022568488E-2</v>
      </c>
      <c r="L21" s="57">
        <v>67129</v>
      </c>
      <c r="M21" s="37"/>
      <c r="N21" s="24"/>
      <c r="O21" s="12"/>
      <c r="P21" s="12"/>
      <c r="Q21" s="12"/>
      <c r="R21" s="24"/>
      <c r="S21" s="12"/>
      <c r="T21" s="12"/>
      <c r="U21" s="12"/>
    </row>
    <row r="22" spans="2:21" s="28" customFormat="1" ht="20.25" customHeight="1">
      <c r="B22" s="69"/>
      <c r="C22" s="45" t="s">
        <v>14</v>
      </c>
      <c r="D22" s="64"/>
      <c r="E22" s="65">
        <f>SUM(E20:E21)</f>
        <v>8414</v>
      </c>
      <c r="F22" s="53">
        <f t="shared" si="0"/>
        <v>-0.25651674472033226</v>
      </c>
      <c r="G22" s="34">
        <f t="shared" si="2"/>
        <v>-5.7466114036070347E-2</v>
      </c>
      <c r="H22" s="67">
        <f>SUM(H20:H21)</f>
        <v>11317</v>
      </c>
      <c r="I22" s="67">
        <f>SUM(I20:I21)</f>
        <v>8927</v>
      </c>
      <c r="J22" s="65">
        <f>SUM(J20:J21)</f>
        <v>103426</v>
      </c>
      <c r="K22" s="49">
        <f t="shared" si="4"/>
        <v>0.14140355136680166</v>
      </c>
      <c r="L22" s="72">
        <f>SUM(L20:L21)</f>
        <v>90613</v>
      </c>
      <c r="M22" s="37"/>
      <c r="N22" s="38"/>
      <c r="R22" s="38"/>
    </row>
    <row r="23" spans="2:21" s="28" customFormat="1" ht="20.25" customHeight="1">
      <c r="B23" s="69"/>
      <c r="C23" s="70"/>
      <c r="D23" s="73" t="s">
        <v>15</v>
      </c>
      <c r="E23" s="52">
        <v>610</v>
      </c>
      <c r="F23" s="74">
        <f t="shared" si="0"/>
        <v>0.24236252545824846</v>
      </c>
      <c r="G23" s="55">
        <f t="shared" si="2"/>
        <v>4.4520547945205477E-2</v>
      </c>
      <c r="H23" s="54">
        <v>491</v>
      </c>
      <c r="I23" s="54">
        <v>584</v>
      </c>
      <c r="J23" s="52">
        <v>5306</v>
      </c>
      <c r="K23" s="55">
        <f t="shared" si="4"/>
        <v>0.2251212191179866</v>
      </c>
      <c r="L23" s="56">
        <v>4331</v>
      </c>
      <c r="M23" s="37"/>
      <c r="N23" s="38"/>
    </row>
    <row r="24" spans="2:21" s="28" customFormat="1" ht="20.25" customHeight="1">
      <c r="B24" s="69"/>
      <c r="C24" s="75"/>
      <c r="D24" s="76" t="s">
        <v>2</v>
      </c>
      <c r="E24" s="58">
        <v>1437</v>
      </c>
      <c r="F24" s="59">
        <f t="shared" si="0"/>
        <v>-0.30344158991759573</v>
      </c>
      <c r="G24" s="60">
        <f t="shared" si="2"/>
        <v>-0.11569230769230769</v>
      </c>
      <c r="H24" s="61">
        <v>2063</v>
      </c>
      <c r="I24" s="61">
        <v>1625</v>
      </c>
      <c r="J24" s="58">
        <v>12907</v>
      </c>
      <c r="K24" s="60">
        <f t="shared" si="4"/>
        <v>-0.22531660764659983</v>
      </c>
      <c r="L24" s="62">
        <v>16661</v>
      </c>
      <c r="M24" s="37"/>
      <c r="N24" s="38"/>
    </row>
    <row r="25" spans="2:21" s="28" customFormat="1" ht="20.25" customHeight="1">
      <c r="B25" s="69"/>
      <c r="C25" s="45" t="s">
        <v>16</v>
      </c>
      <c r="D25" s="64"/>
      <c r="E25" s="32">
        <f>SUM(E23:E24)</f>
        <v>2047</v>
      </c>
      <c r="F25" s="53">
        <f t="shared" si="0"/>
        <v>-0.19851213782302271</v>
      </c>
      <c r="G25" s="34">
        <f t="shared" si="2"/>
        <v>-7.3336351290176557E-2</v>
      </c>
      <c r="H25" s="35">
        <f>SUM(H23,H24)</f>
        <v>2554</v>
      </c>
      <c r="I25" s="35">
        <f>SUM(I23:I24)</f>
        <v>2209</v>
      </c>
      <c r="J25" s="32">
        <f>SUM(J23:J24)</f>
        <v>18213</v>
      </c>
      <c r="K25" s="34">
        <f t="shared" si="4"/>
        <v>-0.13238376524390244</v>
      </c>
      <c r="L25" s="57">
        <f>SUM(L23:L24)</f>
        <v>20992</v>
      </c>
      <c r="M25" s="37"/>
      <c r="N25" s="38"/>
    </row>
    <row r="26" spans="2:21" s="28" customFormat="1" ht="20.25" customHeight="1">
      <c r="B26" s="77"/>
      <c r="C26" s="78"/>
      <c r="D26" s="73" t="s">
        <v>31</v>
      </c>
      <c r="E26" s="52">
        <v>384</v>
      </c>
      <c r="F26" s="79">
        <f t="shared" si="0"/>
        <v>6.9637883008356549E-2</v>
      </c>
      <c r="G26" s="55">
        <f t="shared" si="2"/>
        <v>-0.15973741794310722</v>
      </c>
      <c r="H26" s="54">
        <v>359</v>
      </c>
      <c r="I26" s="54">
        <v>457</v>
      </c>
      <c r="J26" s="52">
        <v>3499</v>
      </c>
      <c r="K26" s="55">
        <f t="shared" ref="K26:K34" si="5">(J26-L26)/L26</f>
        <v>-0.15462672143029718</v>
      </c>
      <c r="L26" s="56">
        <v>4139</v>
      </c>
      <c r="M26" s="37"/>
      <c r="N26" s="38"/>
    </row>
    <row r="27" spans="2:21" s="28" customFormat="1" ht="20.25" customHeight="1">
      <c r="B27" s="77"/>
      <c r="C27" s="80"/>
      <c r="D27" s="31" t="s">
        <v>32</v>
      </c>
      <c r="E27" s="32">
        <v>2819</v>
      </c>
      <c r="F27" s="33">
        <f t="shared" si="0"/>
        <v>-1.5368494586098498E-2</v>
      </c>
      <c r="G27" s="34">
        <f t="shared" si="2"/>
        <v>-3.5579883681149505E-2</v>
      </c>
      <c r="H27" s="35">
        <v>2863</v>
      </c>
      <c r="I27" s="35">
        <v>2923</v>
      </c>
      <c r="J27" s="32">
        <v>36115</v>
      </c>
      <c r="K27" s="34">
        <f t="shared" si="5"/>
        <v>3.1415107810938168E-2</v>
      </c>
      <c r="L27" s="57">
        <v>35015</v>
      </c>
      <c r="M27" s="37"/>
      <c r="N27" s="38"/>
    </row>
    <row r="28" spans="2:21" s="28" customFormat="1" ht="20.25" customHeight="1">
      <c r="B28" s="77"/>
      <c r="C28" s="70"/>
      <c r="D28" s="31" t="s">
        <v>35</v>
      </c>
      <c r="E28" s="32">
        <v>836</v>
      </c>
      <c r="F28" s="53">
        <f t="shared" si="0"/>
        <v>-0.62291384754172308</v>
      </c>
      <c r="G28" s="34">
        <f t="shared" si="2"/>
        <v>-0.20683111954459202</v>
      </c>
      <c r="H28" s="35">
        <v>2217</v>
      </c>
      <c r="I28" s="35">
        <v>1054</v>
      </c>
      <c r="J28" s="32">
        <v>9960</v>
      </c>
      <c r="K28" s="34">
        <f t="shared" si="5"/>
        <v>-0.4097777777777778</v>
      </c>
      <c r="L28" s="57">
        <v>16875</v>
      </c>
      <c r="M28" s="37"/>
      <c r="N28" s="38"/>
    </row>
    <row r="29" spans="2:21" s="28" customFormat="1" ht="20.25" customHeight="1">
      <c r="B29" s="77"/>
      <c r="C29" s="70"/>
      <c r="D29" s="31" t="s">
        <v>47</v>
      </c>
      <c r="E29" s="41">
        <v>104</v>
      </c>
      <c r="F29" s="53">
        <f t="shared" si="0"/>
        <v>-0.68674698795180722</v>
      </c>
      <c r="G29" s="34">
        <f t="shared" si="2"/>
        <v>-0.18110236220472442</v>
      </c>
      <c r="H29" s="42">
        <v>332</v>
      </c>
      <c r="I29" s="35">
        <v>127</v>
      </c>
      <c r="J29" s="41">
        <v>2941</v>
      </c>
      <c r="K29" s="34">
        <f t="shared" si="5"/>
        <v>-0.35062927798631044</v>
      </c>
      <c r="L29" s="57">
        <v>4529</v>
      </c>
      <c r="M29" s="37"/>
      <c r="N29" s="38"/>
    </row>
    <row r="30" spans="2:21" s="28" customFormat="1" ht="20.25" customHeight="1">
      <c r="B30" s="77"/>
      <c r="C30" s="70"/>
      <c r="D30" s="31" t="s">
        <v>42</v>
      </c>
      <c r="E30" s="32">
        <v>2864</v>
      </c>
      <c r="F30" s="53">
        <f t="shared" si="0"/>
        <v>0.21976149914821125</v>
      </c>
      <c r="G30" s="34">
        <f t="shared" si="2"/>
        <v>-2.1523744448240519E-2</v>
      </c>
      <c r="H30" s="35">
        <v>2348</v>
      </c>
      <c r="I30" s="35">
        <v>2927</v>
      </c>
      <c r="J30" s="32">
        <v>25209</v>
      </c>
      <c r="K30" s="34">
        <f t="shared" si="5"/>
        <v>0.21929866989117291</v>
      </c>
      <c r="L30" s="57">
        <v>20675</v>
      </c>
      <c r="M30" s="37"/>
      <c r="N30" s="38"/>
    </row>
    <row r="31" spans="2:21" s="28" customFormat="1" ht="20.25" customHeight="1">
      <c r="B31" s="77"/>
      <c r="C31" s="70"/>
      <c r="D31" s="44" t="s">
        <v>38</v>
      </c>
      <c r="E31" s="58">
        <v>1507</v>
      </c>
      <c r="F31" s="81">
        <f t="shared" si="0"/>
        <v>-1.3097576948264571E-2</v>
      </c>
      <c r="G31" s="60">
        <f t="shared" si="2"/>
        <v>-0.10933806146572105</v>
      </c>
      <c r="H31" s="61">
        <v>1527</v>
      </c>
      <c r="I31" s="61">
        <v>1692</v>
      </c>
      <c r="J31" s="58">
        <v>19664</v>
      </c>
      <c r="K31" s="60">
        <f t="shared" si="5"/>
        <v>0.25240430545825104</v>
      </c>
      <c r="L31" s="62">
        <v>15701</v>
      </c>
      <c r="M31" s="37"/>
      <c r="N31" s="38"/>
    </row>
    <row r="32" spans="2:21" s="28" customFormat="1" ht="20.25" customHeight="1">
      <c r="B32" s="77"/>
      <c r="C32" s="45" t="s">
        <v>26</v>
      </c>
      <c r="D32" s="64"/>
      <c r="E32" s="65">
        <f>SUM(E26:E31)</f>
        <v>8514</v>
      </c>
      <c r="F32" s="53">
        <f t="shared" si="0"/>
        <v>-0.11735434376943811</v>
      </c>
      <c r="G32" s="34">
        <f t="shared" si="2"/>
        <v>-7.2549019607843143E-2</v>
      </c>
      <c r="H32" s="67">
        <f>SUM(H26:H31)</f>
        <v>9646</v>
      </c>
      <c r="I32" s="67">
        <f>SUM(I26:I31)</f>
        <v>9180</v>
      </c>
      <c r="J32" s="65">
        <f>SUM(J26:J31)</f>
        <v>97388</v>
      </c>
      <c r="K32" s="82">
        <f t="shared" si="5"/>
        <v>4.6835991499370707E-3</v>
      </c>
      <c r="L32" s="68">
        <f>SUM(L26:L31)</f>
        <v>96934</v>
      </c>
      <c r="M32" s="37" t="s">
        <v>51</v>
      </c>
      <c r="N32" s="38"/>
    </row>
    <row r="33" spans="2:17" s="28" customFormat="1" ht="20.25" customHeight="1">
      <c r="B33" s="83" t="s">
        <v>17</v>
      </c>
      <c r="C33" s="84"/>
      <c r="D33" s="85"/>
      <c r="E33" s="86">
        <f>SUM(E10,E19,E22,E25,E32)</f>
        <v>53911</v>
      </c>
      <c r="F33" s="87">
        <f t="shared" si="0"/>
        <v>-5.2697241258126866E-2</v>
      </c>
      <c r="G33" s="88">
        <f t="shared" si="2"/>
        <v>-2.9592295922959231E-2</v>
      </c>
      <c r="H33" s="89">
        <f>SUM(H10,H19,H22,H25,H32)</f>
        <v>56910</v>
      </c>
      <c r="I33" s="90">
        <f>SUM(I10,I19,I22,I25,I32)</f>
        <v>55555</v>
      </c>
      <c r="J33" s="86">
        <f>SUM(J10,J19,J22,J25,J32)</f>
        <v>563519</v>
      </c>
      <c r="K33" s="88">
        <f t="shared" si="5"/>
        <v>0.13421759739148811</v>
      </c>
      <c r="L33" s="91">
        <f>SUM(L10,L19,L22,L25,L32)</f>
        <v>496835</v>
      </c>
      <c r="M33" s="37"/>
      <c r="N33" s="38"/>
      <c r="O33" s="38"/>
      <c r="P33" s="38"/>
      <c r="Q33" s="38"/>
    </row>
    <row r="34" spans="2:17" s="28" customFormat="1" ht="20.25" customHeight="1">
      <c r="B34" s="92" t="s">
        <v>18</v>
      </c>
      <c r="C34" s="93"/>
      <c r="D34" s="94"/>
      <c r="E34" s="95">
        <v>303240</v>
      </c>
      <c r="F34" s="96">
        <f>(E34-H34)/H34</f>
        <v>8.6314423988424881E-3</v>
      </c>
      <c r="G34" s="82">
        <f t="shared" si="2"/>
        <v>2.406159769008662E-2</v>
      </c>
      <c r="H34" s="97">
        <v>300645</v>
      </c>
      <c r="I34" s="97">
        <v>296115</v>
      </c>
      <c r="J34" s="95">
        <v>2563482</v>
      </c>
      <c r="K34" s="82">
        <f t="shared" si="5"/>
        <v>6.4915653601504808E-2</v>
      </c>
      <c r="L34" s="98">
        <v>2407216</v>
      </c>
      <c r="M34" s="37"/>
      <c r="N34" s="38"/>
      <c r="O34" s="38"/>
      <c r="P34" s="38"/>
      <c r="Q34" s="38"/>
    </row>
    <row r="35" spans="2:17" s="28" customFormat="1" ht="4.5" customHeight="1">
      <c r="B35" s="99"/>
      <c r="C35" s="93"/>
      <c r="D35" s="93"/>
      <c r="E35" s="100"/>
      <c r="F35" s="101"/>
      <c r="G35" s="101"/>
      <c r="H35" s="38"/>
      <c r="I35" s="38"/>
      <c r="J35" s="102"/>
      <c r="K35" s="103"/>
      <c r="L35" s="38"/>
      <c r="M35" s="37"/>
      <c r="N35" s="38"/>
    </row>
    <row r="36" spans="2:17" s="28" customFormat="1" ht="30" customHeight="1" thickBot="1">
      <c r="B36" s="92" t="s">
        <v>19</v>
      </c>
      <c r="C36" s="104"/>
      <c r="D36" s="93"/>
      <c r="E36" s="105">
        <f>SUM(E33:E34)</f>
        <v>357151</v>
      </c>
      <c r="F36" s="106">
        <f>(E36-H36)/H36</f>
        <v>-1.1298960999007147E-3</v>
      </c>
      <c r="G36" s="107">
        <f>(E36-I36)/I36</f>
        <v>1.5585634259390906E-2</v>
      </c>
      <c r="H36" s="108">
        <f>SUM(H33:H34)</f>
        <v>357555</v>
      </c>
      <c r="I36" s="108">
        <f>SUM(I33:I34)</f>
        <v>351670</v>
      </c>
      <c r="J36" s="105">
        <f>SUM(J33:J34)</f>
        <v>3127001</v>
      </c>
      <c r="K36" s="107">
        <f>(J36-L36)/L36</f>
        <v>7.6772067708177308E-2</v>
      </c>
      <c r="L36" s="109">
        <f>SUM(L33:L34)</f>
        <v>2904051</v>
      </c>
      <c r="M36" s="110"/>
      <c r="N36" s="38"/>
    </row>
    <row r="37" spans="2:17" s="28" customFormat="1" ht="11.25" customHeight="1">
      <c r="B37" s="111"/>
      <c r="C37" s="111"/>
      <c r="D37" s="111"/>
      <c r="G37" s="29"/>
      <c r="H37" s="112"/>
      <c r="I37" s="112"/>
      <c r="L37" s="37"/>
    </row>
    <row r="38" spans="2:17" s="114" customFormat="1" ht="18.75" customHeight="1" thickBot="1">
      <c r="B38" s="113" t="s">
        <v>41</v>
      </c>
      <c r="D38" s="115"/>
      <c r="F38" s="116"/>
      <c r="G38" s="117"/>
      <c r="K38" s="117"/>
    </row>
    <row r="39" spans="2:17" s="128" customFormat="1" ht="21" customHeight="1">
      <c r="B39" s="118" t="s">
        <v>20</v>
      </c>
      <c r="C39" s="119"/>
      <c r="D39" s="119"/>
      <c r="E39" s="120" t="s">
        <v>50</v>
      </c>
      <c r="F39" s="121"/>
      <c r="G39" s="122"/>
      <c r="H39" s="123" t="s">
        <v>48</v>
      </c>
      <c r="I39" s="124" t="s">
        <v>50</v>
      </c>
      <c r="J39" s="125" t="s">
        <v>53</v>
      </c>
      <c r="K39" s="126"/>
      <c r="L39" s="127" t="s">
        <v>54</v>
      </c>
    </row>
    <row r="40" spans="2:17" s="128" customFormat="1" ht="21" customHeight="1">
      <c r="B40" s="129"/>
      <c r="C40" s="130"/>
      <c r="D40" s="130"/>
      <c r="E40" s="131" t="s">
        <v>29</v>
      </c>
      <c r="F40" s="132" t="s">
        <v>21</v>
      </c>
      <c r="G40" s="133" t="s">
        <v>22</v>
      </c>
      <c r="H40" s="134" t="str">
        <f>E40</f>
        <v>9월</v>
      </c>
      <c r="I40" s="135" t="s">
        <v>28</v>
      </c>
      <c r="J40" s="136"/>
      <c r="K40" s="133" t="s">
        <v>23</v>
      </c>
      <c r="L40" s="137"/>
      <c r="M40" s="138"/>
    </row>
    <row r="41" spans="2:17" s="147" customFormat="1" ht="21" customHeight="1">
      <c r="B41" s="139" t="s">
        <v>6</v>
      </c>
      <c r="C41" s="140"/>
      <c r="D41" s="140"/>
      <c r="E41" s="141">
        <f>SUM(E42:E47)</f>
        <v>8672</v>
      </c>
      <c r="F41" s="142">
        <f t="shared" ref="F41:F47" si="6">(E41-H41)/H41</f>
        <v>0.94614003590664275</v>
      </c>
      <c r="G41" s="55">
        <f t="shared" ref="G41:G47" si="7">(E41-I41)/I41</f>
        <v>-0.1498872659543182</v>
      </c>
      <c r="H41" s="143">
        <f>SUM(H42:H47)</f>
        <v>4456</v>
      </c>
      <c r="I41" s="141">
        <f>SUM(I42:I47)</f>
        <v>10201</v>
      </c>
      <c r="J41" s="141">
        <f>SUM(J42:J47)</f>
        <v>93337</v>
      </c>
      <c r="K41" s="144">
        <f t="shared" ref="K41:K46" si="8">(J41-L41)/L41</f>
        <v>1.1624307856265783</v>
      </c>
      <c r="L41" s="145">
        <f>SUM(L42:L47)</f>
        <v>43163</v>
      </c>
      <c r="M41" s="146"/>
    </row>
    <row r="42" spans="2:17" s="147" customFormat="1" ht="18" customHeight="1">
      <c r="B42" s="148"/>
      <c r="C42" s="149" t="s">
        <v>7</v>
      </c>
      <c r="D42" s="150"/>
      <c r="E42" s="151">
        <v>407</v>
      </c>
      <c r="F42" s="152">
        <f t="shared" si="6"/>
        <v>0.14325842696629212</v>
      </c>
      <c r="G42" s="1">
        <f t="shared" si="7"/>
        <v>1.2437810945273632E-2</v>
      </c>
      <c r="H42" s="153">
        <v>356</v>
      </c>
      <c r="I42" s="151">
        <v>402</v>
      </c>
      <c r="J42" s="151">
        <v>6176</v>
      </c>
      <c r="K42" s="154">
        <f t="shared" si="8"/>
        <v>0.24440862381624018</v>
      </c>
      <c r="L42" s="155">
        <v>4963</v>
      </c>
      <c r="M42" s="146"/>
    </row>
    <row r="43" spans="2:17" s="147" customFormat="1" ht="18" customHeight="1">
      <c r="B43" s="148"/>
      <c r="C43" s="149" t="s">
        <v>8</v>
      </c>
      <c r="D43" s="150"/>
      <c r="E43" s="151">
        <v>671</v>
      </c>
      <c r="F43" s="152">
        <f t="shared" si="6"/>
        <v>2.1800947867298577</v>
      </c>
      <c r="G43" s="1">
        <f t="shared" si="7"/>
        <v>-9.8118279569892469E-2</v>
      </c>
      <c r="H43" s="153">
        <v>211</v>
      </c>
      <c r="I43" s="151">
        <v>744</v>
      </c>
      <c r="J43" s="151">
        <v>4283</v>
      </c>
      <c r="K43" s="154">
        <f t="shared" si="8"/>
        <v>0.30420219244823388</v>
      </c>
      <c r="L43" s="155">
        <v>3284</v>
      </c>
      <c r="M43" s="146"/>
    </row>
    <row r="44" spans="2:17" s="147" customFormat="1" ht="18" customHeight="1">
      <c r="B44" s="148"/>
      <c r="C44" s="149" t="s">
        <v>9</v>
      </c>
      <c r="D44" s="150"/>
      <c r="E44" s="151">
        <v>4650</v>
      </c>
      <c r="F44" s="152">
        <f t="shared" si="6"/>
        <v>1.654109589041096</v>
      </c>
      <c r="G44" s="1">
        <f t="shared" si="7"/>
        <v>-0.12725225225225226</v>
      </c>
      <c r="H44" s="153">
        <v>1752</v>
      </c>
      <c r="I44" s="151">
        <v>5328</v>
      </c>
      <c r="J44" s="151">
        <v>48156</v>
      </c>
      <c r="K44" s="154">
        <f t="shared" si="8"/>
        <v>1.8442501919555845</v>
      </c>
      <c r="L44" s="155">
        <v>16931</v>
      </c>
      <c r="M44" s="146"/>
    </row>
    <row r="45" spans="2:17" s="147" customFormat="1" ht="18" customHeight="1">
      <c r="B45" s="148"/>
      <c r="C45" s="149" t="s">
        <v>30</v>
      </c>
      <c r="D45" s="150"/>
      <c r="E45" s="151">
        <v>1056</v>
      </c>
      <c r="F45" s="152">
        <f t="shared" si="6"/>
        <v>5.4785276073619631</v>
      </c>
      <c r="G45" s="1">
        <f t="shared" si="7"/>
        <v>-8.4128360797918467E-2</v>
      </c>
      <c r="H45" s="153">
        <v>163</v>
      </c>
      <c r="I45" s="151">
        <v>1153</v>
      </c>
      <c r="J45" s="151">
        <v>8003</v>
      </c>
      <c r="K45" s="154">
        <f t="shared" si="8"/>
        <v>4.0270100502512562</v>
      </c>
      <c r="L45" s="155">
        <v>1592</v>
      </c>
      <c r="M45" s="146"/>
    </row>
    <row r="46" spans="2:17" s="147" customFormat="1" ht="18" customHeight="1">
      <c r="B46" s="148"/>
      <c r="C46" s="156" t="s">
        <v>25</v>
      </c>
      <c r="D46" s="157"/>
      <c r="E46" s="158">
        <v>1341</v>
      </c>
      <c r="F46" s="159">
        <f t="shared" si="6"/>
        <v>0.3983315954118874</v>
      </c>
      <c r="G46" s="160">
        <f t="shared" si="7"/>
        <v>1.8223234624145785E-2</v>
      </c>
      <c r="H46" s="161">
        <v>959</v>
      </c>
      <c r="I46" s="158">
        <v>1317</v>
      </c>
      <c r="J46" s="158">
        <v>14368</v>
      </c>
      <c r="K46" s="162">
        <f t="shared" si="8"/>
        <v>0.86767190952814244</v>
      </c>
      <c r="L46" s="163">
        <v>7693</v>
      </c>
      <c r="M46" s="146"/>
    </row>
    <row r="47" spans="2:17" s="147" customFormat="1" ht="18" customHeight="1">
      <c r="B47" s="164"/>
      <c r="C47" s="165" t="s">
        <v>0</v>
      </c>
      <c r="D47" s="166"/>
      <c r="E47" s="167">
        <v>547</v>
      </c>
      <c r="F47" s="168">
        <f t="shared" si="6"/>
        <v>-0.46108374384236456</v>
      </c>
      <c r="G47" s="49">
        <f t="shared" si="7"/>
        <v>-0.56483691328560059</v>
      </c>
      <c r="H47" s="169">
        <v>1015</v>
      </c>
      <c r="I47" s="167">
        <v>1257</v>
      </c>
      <c r="J47" s="167">
        <v>12351</v>
      </c>
      <c r="K47" s="170">
        <f>(J47-L47)/L47</f>
        <v>0.41965517241379308</v>
      </c>
      <c r="L47" s="171">
        <v>8700</v>
      </c>
      <c r="M47" s="146"/>
    </row>
    <row r="48" spans="2:17" s="147" customFormat="1" ht="4.5" customHeight="1">
      <c r="B48" s="172"/>
      <c r="D48" s="173"/>
      <c r="E48" s="174"/>
      <c r="F48" s="175"/>
      <c r="G48" s="175"/>
      <c r="H48" s="174"/>
      <c r="I48" s="174"/>
      <c r="J48" s="176"/>
      <c r="K48" s="177"/>
      <c r="L48" s="176"/>
      <c r="M48" s="178"/>
    </row>
    <row r="49" spans="2:13" s="147" customFormat="1" ht="21" customHeight="1">
      <c r="B49" s="139" t="s">
        <v>27</v>
      </c>
      <c r="C49" s="140"/>
      <c r="D49" s="140"/>
      <c r="E49" s="179">
        <f>SUM(E50:E56)</f>
        <v>2876</v>
      </c>
      <c r="F49" s="180">
        <f t="shared" ref="F49:F56" si="9">(E49-H49)/H49</f>
        <v>-0.6348863780627142</v>
      </c>
      <c r="G49" s="55">
        <f t="shared" ref="G49:G56" si="10">(E49-I49)/I49</f>
        <v>-0.17261219792865362</v>
      </c>
      <c r="H49" s="181">
        <f>SUM(H50:H56)</f>
        <v>7877</v>
      </c>
      <c r="I49" s="179">
        <f>SUM(I50:I56)</f>
        <v>3476</v>
      </c>
      <c r="J49" s="179">
        <f>SUM(J50:J56)</f>
        <v>49384</v>
      </c>
      <c r="K49" s="182">
        <f t="shared" ref="K49:K56" si="11">(J49-L49)/L49</f>
        <v>-3.0260186548846341E-2</v>
      </c>
      <c r="L49" s="183">
        <f>SUM(L50:L56)</f>
        <v>50925</v>
      </c>
      <c r="M49" s="178"/>
    </row>
    <row r="50" spans="2:13" s="147" customFormat="1" ht="18" customHeight="1">
      <c r="B50" s="148"/>
      <c r="C50" s="150" t="s">
        <v>49</v>
      </c>
      <c r="D50" s="184"/>
      <c r="E50" s="151">
        <v>344</v>
      </c>
      <c r="F50" s="185">
        <f t="shared" si="9"/>
        <v>-0.87028657616892913</v>
      </c>
      <c r="G50" s="1">
        <f t="shared" si="10"/>
        <v>-0.14000000000000001</v>
      </c>
      <c r="H50" s="153">
        <v>2652</v>
      </c>
      <c r="I50" s="151">
        <v>400</v>
      </c>
      <c r="J50" s="151">
        <v>8011</v>
      </c>
      <c r="K50" s="1">
        <f t="shared" si="11"/>
        <v>2.0116541353383459</v>
      </c>
      <c r="L50" s="155">
        <v>2660</v>
      </c>
      <c r="M50" s="178"/>
    </row>
    <row r="51" spans="2:13" s="147" customFormat="1" ht="18" customHeight="1">
      <c r="B51" s="148"/>
      <c r="C51" s="150" t="s">
        <v>43</v>
      </c>
      <c r="D51" s="184"/>
      <c r="E51" s="151">
        <v>705</v>
      </c>
      <c r="F51" s="185">
        <f t="shared" si="9"/>
        <v>-0.70575959933222032</v>
      </c>
      <c r="G51" s="1">
        <f t="shared" si="10"/>
        <v>-0.33553251649387372</v>
      </c>
      <c r="H51" s="153">
        <v>2396</v>
      </c>
      <c r="I51" s="151">
        <v>1061</v>
      </c>
      <c r="J51" s="151">
        <v>12620</v>
      </c>
      <c r="K51" s="1">
        <f t="shared" si="11"/>
        <v>-0.44156821098278687</v>
      </c>
      <c r="L51" s="155">
        <v>22599</v>
      </c>
      <c r="M51" s="178"/>
    </row>
    <row r="52" spans="2:13" s="147" customFormat="1" ht="18" customHeight="1">
      <c r="B52" s="148"/>
      <c r="C52" s="150" t="s">
        <v>45</v>
      </c>
      <c r="D52" s="186"/>
      <c r="E52" s="151">
        <v>54</v>
      </c>
      <c r="F52" s="185">
        <f t="shared" si="9"/>
        <v>-0.6785714285714286</v>
      </c>
      <c r="G52" s="1">
        <f t="shared" si="10"/>
        <v>-0.20588235294117646</v>
      </c>
      <c r="H52" s="153">
        <v>168</v>
      </c>
      <c r="I52" s="151">
        <v>68</v>
      </c>
      <c r="J52" s="151">
        <v>895</v>
      </c>
      <c r="K52" s="1">
        <f t="shared" si="11"/>
        <v>-0.59847465231045316</v>
      </c>
      <c r="L52" s="155">
        <v>2229</v>
      </c>
      <c r="M52" s="178"/>
    </row>
    <row r="53" spans="2:13" s="147" customFormat="1" ht="18" customHeight="1">
      <c r="B53" s="148"/>
      <c r="C53" s="150" t="s">
        <v>47</v>
      </c>
      <c r="D53" s="186"/>
      <c r="E53" s="151">
        <v>104</v>
      </c>
      <c r="F53" s="185">
        <f t="shared" si="9"/>
        <v>-0.68674698795180722</v>
      </c>
      <c r="G53" s="1">
        <f t="shared" si="10"/>
        <v>-0.18110236220472442</v>
      </c>
      <c r="H53" s="153">
        <v>332</v>
      </c>
      <c r="I53" s="151">
        <v>127</v>
      </c>
      <c r="J53" s="151">
        <v>2941</v>
      </c>
      <c r="K53" s="1">
        <f t="shared" si="11"/>
        <v>-0.35062927798631044</v>
      </c>
      <c r="L53" s="155">
        <v>4529</v>
      </c>
      <c r="M53" s="178"/>
    </row>
    <row r="54" spans="2:13" s="147" customFormat="1" ht="18" customHeight="1">
      <c r="B54" s="148"/>
      <c r="C54" s="150" t="s">
        <v>42</v>
      </c>
      <c r="D54" s="186"/>
      <c r="E54" s="151">
        <v>121</v>
      </c>
      <c r="F54" s="185">
        <f t="shared" si="9"/>
        <v>-0.49583333333333335</v>
      </c>
      <c r="G54" s="1">
        <f t="shared" si="10"/>
        <v>0.28723404255319152</v>
      </c>
      <c r="H54" s="153">
        <v>240</v>
      </c>
      <c r="I54" s="151">
        <v>94</v>
      </c>
      <c r="J54" s="151">
        <v>1797</v>
      </c>
      <c r="K54" s="1">
        <f t="shared" si="11"/>
        <v>-0.26503067484662579</v>
      </c>
      <c r="L54" s="155">
        <v>2445</v>
      </c>
      <c r="M54" s="178"/>
    </row>
    <row r="55" spans="2:13" s="147" customFormat="1" ht="18" customHeight="1">
      <c r="B55" s="148"/>
      <c r="C55" s="149" t="s">
        <v>30</v>
      </c>
      <c r="D55" s="150"/>
      <c r="E55" s="151">
        <v>208</v>
      </c>
      <c r="F55" s="185" t="e">
        <f t="shared" si="9"/>
        <v>#DIV/0!</v>
      </c>
      <c r="G55" s="1">
        <f t="shared" si="10"/>
        <v>-0.41408450704225352</v>
      </c>
      <c r="H55" s="153">
        <v>0</v>
      </c>
      <c r="I55" s="151">
        <v>355</v>
      </c>
      <c r="J55" s="151">
        <v>1529</v>
      </c>
      <c r="K55" s="1" t="e">
        <f t="shared" si="11"/>
        <v>#DIV/0!</v>
      </c>
      <c r="L55" s="155">
        <v>0</v>
      </c>
      <c r="M55" s="178"/>
    </row>
    <row r="56" spans="2:13" s="147" customFormat="1" ht="18" customHeight="1">
      <c r="B56" s="164"/>
      <c r="C56" s="165" t="s">
        <v>1</v>
      </c>
      <c r="D56" s="166"/>
      <c r="E56" s="167">
        <v>1340</v>
      </c>
      <c r="F56" s="66">
        <f t="shared" si="9"/>
        <v>-0.35854475825753951</v>
      </c>
      <c r="G56" s="49">
        <f t="shared" si="10"/>
        <v>-2.2611232676878191E-2</v>
      </c>
      <c r="H56" s="169">
        <v>2089</v>
      </c>
      <c r="I56" s="167">
        <v>1371</v>
      </c>
      <c r="J56" s="167">
        <v>21591</v>
      </c>
      <c r="K56" s="49">
        <f t="shared" si="11"/>
        <v>0.31148636336026242</v>
      </c>
      <c r="L56" s="171">
        <v>16463</v>
      </c>
      <c r="M56" s="178"/>
    </row>
    <row r="57" spans="2:13" s="147" customFormat="1" ht="4.5" customHeight="1">
      <c r="B57" s="172"/>
      <c r="D57" s="173"/>
      <c r="E57" s="174"/>
      <c r="F57" s="175"/>
      <c r="G57" s="175"/>
      <c r="H57" s="174"/>
      <c r="I57" s="174"/>
      <c r="J57" s="176"/>
      <c r="K57" s="175"/>
      <c r="L57" s="176"/>
      <c r="M57" s="178"/>
    </row>
    <row r="58" spans="2:13" s="147" customFormat="1" ht="21" customHeight="1">
      <c r="B58" s="139" t="s">
        <v>39</v>
      </c>
      <c r="C58" s="140"/>
      <c r="D58" s="140"/>
      <c r="E58" s="187">
        <f>E59</f>
        <v>237</v>
      </c>
      <c r="F58" s="188">
        <f>(E58-H58)/H58</f>
        <v>-0.78116343490304707</v>
      </c>
      <c r="G58" s="182">
        <f>(E58-I58)/I58</f>
        <v>-0.19112627986348124</v>
      </c>
      <c r="H58" s="181">
        <f>SUM(H59)</f>
        <v>1083</v>
      </c>
      <c r="I58" s="187">
        <f>I59</f>
        <v>293</v>
      </c>
      <c r="J58" s="141">
        <f>J59</f>
        <v>3828</v>
      </c>
      <c r="K58" s="60">
        <f>(J58-L58)/L58</f>
        <v>-0.49102512963701633</v>
      </c>
      <c r="L58" s="145">
        <f>SUM(L59)</f>
        <v>7521</v>
      </c>
      <c r="M58" s="178"/>
    </row>
    <row r="59" spans="2:13" s="147" customFormat="1" ht="18" customHeight="1">
      <c r="B59" s="189"/>
      <c r="C59" s="166" t="s">
        <v>33</v>
      </c>
      <c r="D59" s="190"/>
      <c r="E59" s="167">
        <v>237</v>
      </c>
      <c r="F59" s="48">
        <f>(E59-H59)/H59</f>
        <v>-0.78116343490304707</v>
      </c>
      <c r="G59" s="49">
        <f>(E59-I59)/I59</f>
        <v>-0.19112627986348124</v>
      </c>
      <c r="H59" s="169">
        <v>1083</v>
      </c>
      <c r="I59" s="167">
        <v>293</v>
      </c>
      <c r="J59" s="167">
        <v>3828</v>
      </c>
      <c r="K59" s="49">
        <f>(J59-L59)/L59</f>
        <v>-0.49102512963701633</v>
      </c>
      <c r="L59" s="191">
        <v>7521</v>
      </c>
      <c r="M59" s="146"/>
    </row>
    <row r="60" spans="2:13" s="147" customFormat="1" ht="3.6" customHeight="1">
      <c r="B60" s="172"/>
      <c r="D60" s="192"/>
      <c r="E60" s="193"/>
      <c r="F60" s="175"/>
      <c r="G60" s="175"/>
      <c r="H60" s="174"/>
      <c r="I60" s="176"/>
      <c r="J60" s="176"/>
      <c r="K60" s="175"/>
      <c r="L60" s="176"/>
      <c r="M60" s="178"/>
    </row>
    <row r="61" spans="2:13" s="111" customFormat="1" ht="26.25" customHeight="1" thickBot="1">
      <c r="B61" s="194" t="s">
        <v>40</v>
      </c>
      <c r="C61" s="195"/>
      <c r="D61" s="195"/>
      <c r="E61" s="196">
        <f>SUM(E41,E49,E58)</f>
        <v>11785</v>
      </c>
      <c r="F61" s="106">
        <f>(E61-H61)/H61</f>
        <v>-0.12157125819916517</v>
      </c>
      <c r="G61" s="107">
        <f>(E61-I61)/I61</f>
        <v>-0.15640658554044382</v>
      </c>
      <c r="H61" s="197">
        <f>SUM(H41,H49,H58)</f>
        <v>13416</v>
      </c>
      <c r="I61" s="198">
        <f>SUM(I41,I49,I58)</f>
        <v>13970</v>
      </c>
      <c r="J61" s="199">
        <f>SUM(J41,J49,J58)</f>
        <v>146549</v>
      </c>
      <c r="K61" s="200">
        <f>(J61-L61)/L61</f>
        <v>0.44228365597535652</v>
      </c>
      <c r="L61" s="201">
        <f>SUM(L41,L49,L58)</f>
        <v>101609</v>
      </c>
      <c r="M61" s="202"/>
    </row>
    <row r="62" spans="2:13" s="147" customFormat="1" ht="10.8" customHeight="1">
      <c r="B62" s="172"/>
      <c r="D62" s="173"/>
      <c r="E62" s="203"/>
      <c r="F62" s="204"/>
      <c r="G62" s="204"/>
      <c r="H62" s="205"/>
      <c r="I62" s="203"/>
      <c r="J62" s="203"/>
      <c r="K62" s="204"/>
      <c r="L62" s="203"/>
      <c r="M62" s="178"/>
    </row>
    <row r="84" spans="7:16" s="28" customFormat="1">
      <c r="G84" s="29"/>
      <c r="P84" s="206"/>
    </row>
  </sheetData>
  <mergeCells count="34">
    <mergeCell ref="C54:D54"/>
    <mergeCell ref="C45:D45"/>
    <mergeCell ref="C44:D44"/>
    <mergeCell ref="B1:L1"/>
    <mergeCell ref="B3:D4"/>
    <mergeCell ref="J3:J4"/>
    <mergeCell ref="L3:L4"/>
    <mergeCell ref="C10:D10"/>
    <mergeCell ref="B5:B19"/>
    <mergeCell ref="C5:C9"/>
    <mergeCell ref="C25:D25"/>
    <mergeCell ref="C11:C18"/>
    <mergeCell ref="C22:D22"/>
    <mergeCell ref="C19:D19"/>
    <mergeCell ref="B41:D41"/>
    <mergeCell ref="C32:D32"/>
    <mergeCell ref="B61:D61"/>
    <mergeCell ref="B58:D58"/>
    <mergeCell ref="C59:D59"/>
    <mergeCell ref="C56:D56"/>
    <mergeCell ref="C55:D55"/>
    <mergeCell ref="C43:D43"/>
    <mergeCell ref="L39:L40"/>
    <mergeCell ref="B39:D40"/>
    <mergeCell ref="F39:G39"/>
    <mergeCell ref="J39:J40"/>
    <mergeCell ref="C42:D42"/>
    <mergeCell ref="C53:D53"/>
    <mergeCell ref="C52:D52"/>
    <mergeCell ref="C47:D47"/>
    <mergeCell ref="C51:D51"/>
    <mergeCell ref="C46:D46"/>
    <mergeCell ref="B49:D49"/>
    <mergeCell ref="C50:D50"/>
  </mergeCells>
  <phoneticPr fontId="2" type="noConversion"/>
  <printOptions horizontalCentered="1"/>
  <pageMargins left="0.62992125984251968" right="0.62992125984251968" top="0.62992125984251968" bottom="0.62992125984251968" header="0.39370078740157483" footer="0.39370078740157483"/>
  <pageSetup paperSize="9" scale="68" orientation="portrait" r:id="rId1"/>
  <headerFooter alignWithMargins="0"/>
  <ignoredErrors>
    <ignoredError sqref="K3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F2B9F68ADDCEC740A3B1D72395249325" ma:contentTypeVersion="17" ma:contentTypeDescription="새 문서를 만듭니다." ma:contentTypeScope="" ma:versionID="0cffbac6a83020c73db03e3c050e6434">
  <xsd:schema xmlns:xsd="http://www.w3.org/2001/XMLSchema" xmlns:xs="http://www.w3.org/2001/XMLSchema" xmlns:p="http://schemas.microsoft.com/office/2006/metadata/properties" xmlns:ns2="c741815f-b259-4c9b-b067-aefa622e0755" xmlns:ns3="28345e11-07bf-49bc-b850-9a3553c3e4f2" targetNamespace="http://schemas.microsoft.com/office/2006/metadata/properties" ma:root="true" ma:fieldsID="b5d31a2cd9831b81e066ed31d9444f5b" ns2:_="" ns3:_="">
    <xsd:import namespace="c741815f-b259-4c9b-b067-aefa622e0755"/>
    <xsd:import namespace="28345e11-07bf-49bc-b850-9a3553c3e4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1815f-b259-4c9b-b067-aefa622e07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이미지 태그" ma:readOnly="false" ma:fieldId="{5cf76f15-5ced-4ddc-b409-7134ff3c332f}" ma:taxonomyMulti="true" ma:sspId="717ace68-1afd-4538-93f6-185096839b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45e11-07bf-49bc-b850-9a3553c3e4f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411b2b9-17cd-4094-8fa6-6b50c2cc66ee}" ma:internalName="TaxCatchAll" ma:showField="CatchAllData" ma:web="28345e11-07bf-49bc-b850-9a3553c3e4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345e11-07bf-49bc-b850-9a3553c3e4f2" xsi:nil="true"/>
    <lcf76f155ced4ddcb4097134ff3c332f xmlns="c741815f-b259-4c9b-b067-aefa622e07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402B97C-1972-4D1F-B770-AF27FB4678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3B68BA-817C-412C-B87A-A202E2ADBEEB}"/>
</file>

<file path=customXml/itemProps3.xml><?xml version="1.0" encoding="utf-8"?>
<ds:datastoreItem xmlns:ds="http://schemas.openxmlformats.org/officeDocument/2006/customXml" ds:itemID="{C3EB9DFC-08B7-420C-A3BD-AF77702F1A67}">
  <ds:schemaRefs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701c0e26-59cd-4f06-9b64-860fbbfa654d"/>
    <ds:schemaRef ds:uri="4e70a648-fbc5-45ba-a14f-de80e6cecaec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9월</vt:lpstr>
      <vt:lpstr>'9월'!Print_Area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황하람</dc:creator>
  <cp:lastModifiedBy>박병욱 매니저 주식관리팀</cp:lastModifiedBy>
  <cp:lastPrinted>2023-10-04T06:04:54Z</cp:lastPrinted>
  <dcterms:created xsi:type="dcterms:W3CDTF">2010-01-21T08:58:48Z</dcterms:created>
  <dcterms:modified xsi:type="dcterms:W3CDTF">2023-10-04T06:09:09Z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5c787f-039f-4287-bd0c-30008109edfc_Enabled">
    <vt:lpwstr>true</vt:lpwstr>
  </property>
  <property fmtid="{D5CDD505-2E9C-101B-9397-08002B2CF9AE}" pid="3" name="MSIP_Label_425c787f-039f-4287-bd0c-30008109edfc_SetDate">
    <vt:lpwstr>2020-08-31T09:16:22Z</vt:lpwstr>
  </property>
  <property fmtid="{D5CDD505-2E9C-101B-9397-08002B2CF9AE}" pid="4" name="MSIP_Label_425c787f-039f-4287-bd0c-30008109edfc_Method">
    <vt:lpwstr>Standard</vt:lpwstr>
  </property>
  <property fmtid="{D5CDD505-2E9C-101B-9397-08002B2CF9AE}" pid="5" name="MSIP_Label_425c787f-039f-4287-bd0c-30008109edfc_Name">
    <vt:lpwstr>사내한(평문)</vt:lpwstr>
  </property>
  <property fmtid="{D5CDD505-2E9C-101B-9397-08002B2CF9AE}" pid="6" name="MSIP_Label_425c787f-039f-4287-bd0c-30008109edfc_SiteId">
    <vt:lpwstr>f85ca5f1-aa23-4252-a83a-443d333b1fe7</vt:lpwstr>
  </property>
  <property fmtid="{D5CDD505-2E9C-101B-9397-08002B2CF9AE}" pid="7" name="MSIP_Label_425c787f-039f-4287-bd0c-30008109edfc_ActionId">
    <vt:lpwstr>d29be969-3aa5-4e49-84f2-d6ae55109941</vt:lpwstr>
  </property>
  <property fmtid="{D5CDD505-2E9C-101B-9397-08002B2CF9AE}" pid="8" name="MSIP_Label_425c787f-039f-4287-bd0c-30008109edfc_ContentBits">
    <vt:lpwstr>0</vt:lpwstr>
  </property>
  <property fmtid="{D5CDD505-2E9C-101B-9397-08002B2CF9AE}" pid="9" name="ContentTypeId">
    <vt:lpwstr>0x010100F2B9F68ADDCEC740A3B1D72395249325</vt:lpwstr>
  </property>
</Properties>
</file>